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D:\xua\CBDT\CBDT 2026\Thang 1\Tuan 1\"/>
    </mc:Choice>
  </mc:AlternateContent>
  <xr:revisionPtr revIDLastSave="0" documentId="8_{1D223742-8D10-4527-AECC-9F8F45B4EB99}" xr6:coauthVersionLast="47" xr6:coauthVersionMax="47" xr10:uidLastSave="{00000000-0000-0000-0000-000000000000}"/>
  <bookViews>
    <workbookView xWindow="-120" yWindow="-120" windowWidth="24240" windowHeight="13140" tabRatio="880" firstSheet="5" activeTab="5" xr2:uid="{00000000-000D-0000-FFFF-FFFF00000000}"/>
  </bookViews>
  <sheets>
    <sheet name="Kangatang" sheetId="75" state="veryHidden" r:id="rId1"/>
    <sheet name="PLTH" sheetId="71" state="hidden" r:id="rId2"/>
    <sheet name="12" sheetId="66" state="hidden" r:id="rId3"/>
    <sheet name="13" sheetId="67" state="hidden" r:id="rId4"/>
    <sheet name="14" sheetId="68" state="hidden" r:id="rId5"/>
    <sheet name="Biểu mẫu số 15" sheetId="73" r:id="rId6"/>
    <sheet name="Biểu mẫu số 16." sheetId="74" r:id="rId7"/>
    <sheet name="Biểu số 17" sheetId="72" r:id="rId8"/>
    <sheet name="PL tong hop" sheetId="65" state="hidden" r:id="rId9"/>
    <sheet name="48" sheetId="48" state="hidden" r:id="rId10"/>
    <sheet name="50" sheetId="70" state="hidden" r:id="rId11"/>
    <sheet name="51" sheetId="51" state="hidden" r:id="rId12"/>
    <sheet name="52" sheetId="52" state="hidden" r:id="rId13"/>
    <sheet name="55" sheetId="55" state="hidden" r:id="rId14"/>
    <sheet name="56" sheetId="56" state="hidden" r:id="rId15"/>
    <sheet name="57" sheetId="57" state="hidden" r:id="rId16"/>
    <sheet name="58" sheetId="58" state="hidden" r:id="rId17"/>
    <sheet name="59" sheetId="59" state="hidden" r:id="rId18"/>
    <sheet name="60" sheetId="60" state="hidden" r:id="rId19"/>
    <sheet name="61" sheetId="61" state="hidden" r:id="rId20"/>
    <sheet name="62" sheetId="62" state="hidden" r:id="rId21"/>
    <sheet name="63" sheetId="63" state="hidden" r:id="rId22"/>
    <sheet name="64" sheetId="64" state="hidden" r:id="rId23"/>
    <sheet name="Phụ lục" sheetId="50" state="hidden" r:id="rId24"/>
  </sheets>
  <externalReferences>
    <externalReference r:id="rId25"/>
  </externalReferences>
  <definedNames>
    <definedName name="chuong_phuluc_1_name" localSheetId="8">'PL tong hop'!$A$2</definedName>
    <definedName name="chuong_phuluc_48" localSheetId="9">'48'!$F$1</definedName>
    <definedName name="chuong_phuluc_48_name" localSheetId="9">'48'!$A$2</definedName>
    <definedName name="chuong_phuluc_50" localSheetId="10">'Phụ lục'!$H$1</definedName>
    <definedName name="chuong_phuluc_50" localSheetId="23">'Phụ lục'!#REF!</definedName>
    <definedName name="chuong_phuluc_50_name" localSheetId="10">'Phụ lục'!$A$2</definedName>
    <definedName name="chuong_phuluc_50_name" localSheetId="23">'Phụ lục'!#REF!</definedName>
    <definedName name="chuong_phuluc_51" localSheetId="11">'51'!$E$1</definedName>
    <definedName name="chuong_phuluc_51_name" localSheetId="11">'51'!$A$2</definedName>
    <definedName name="chuong_phuluc_52" localSheetId="12">'52'!$F$1</definedName>
    <definedName name="chuong_phuluc_52_name" localSheetId="12">'52'!$A$2</definedName>
    <definedName name="chuong_phuluc_55" localSheetId="13">'55'!$T$1</definedName>
    <definedName name="chuong_phuluc_55_name" localSheetId="13">'55'!$A$2</definedName>
    <definedName name="chuong_phuluc_56" localSheetId="14">'56'!$T$1</definedName>
    <definedName name="chuong_phuluc_56_name" localSheetId="14">'56'!$A$2</definedName>
    <definedName name="chuong_phuluc_57" localSheetId="15">'57'!$J$1</definedName>
    <definedName name="chuong_phuluc_57_name" localSheetId="15">'57'!$A$2</definedName>
    <definedName name="chuong_phuluc_58" localSheetId="16">'58'!$S$1</definedName>
    <definedName name="chuong_phuluc_58_name" localSheetId="16">'58'!$A$2</definedName>
    <definedName name="chuong_phuluc_59_name" localSheetId="17">'59'!$A$2</definedName>
    <definedName name="chuong_phuluc_60" localSheetId="18">'60'!$H$1</definedName>
    <definedName name="chuong_phuluc_60_name" localSheetId="18">'60'!$A$2</definedName>
    <definedName name="chuong_phuluc_61" localSheetId="19">'61'!$U$1</definedName>
    <definedName name="chuong_phuluc_61_name" localSheetId="19">'61'!$A$2</definedName>
    <definedName name="chuong_phuluc_62_name" localSheetId="20">'62'!$A$2</definedName>
    <definedName name="chuong_phuluc_63" localSheetId="21">'63'!$L$1</definedName>
    <definedName name="chuong_phuluc_63_name" localSheetId="21">'63'!$A$2</definedName>
    <definedName name="chuong_phuluc_64" localSheetId="22">'64'!$E$1</definedName>
    <definedName name="chuong_phuluc_64_name" localSheetId="22">'64'!$A$2</definedName>
    <definedName name="_xlnm.Print_Area" localSheetId="5">'Biểu mẫu số 15'!$O$10</definedName>
    <definedName name="_xlnm.Print_Titles" localSheetId="3">'13'!$6:$9</definedName>
    <definedName name="_xlnm.Print_Titles" localSheetId="4">'14'!$5:$8</definedName>
    <definedName name="_xlnm.Print_Titles" localSheetId="5">'Biểu mẫu số 15'!$9:$11</definedName>
    <definedName name="_xlnm.Print_Titles" localSheetId="6">'Biểu mẫu số 16.'!$9:$11</definedName>
    <definedName name="_xlnm.Print_Titles" localSheetId="7">'Biểu số 17'!$10:$11</definedName>
    <definedName name="_xlnm.Print_Titles" localSheetId="1">PLTH!$10:$12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4" i="72" l="1"/>
  <c r="D15" i="72"/>
  <c r="D16" i="72"/>
  <c r="D17" i="72"/>
  <c r="F17" i="72" s="1"/>
  <c r="D18" i="72"/>
  <c r="F18" i="72" s="1"/>
  <c r="D19" i="72"/>
  <c r="D13" i="72"/>
  <c r="D20" i="72"/>
  <c r="F20" i="72" s="1"/>
  <c r="C19" i="72"/>
  <c r="C17" i="72"/>
  <c r="F15" i="72"/>
  <c r="F14" i="72"/>
  <c r="C13" i="72"/>
  <c r="F21" i="74"/>
  <c r="F13" i="74"/>
  <c r="F12" i="74" s="1"/>
  <c r="E21" i="74"/>
  <c r="C13" i="74"/>
  <c r="D13" i="74"/>
  <c r="E13" i="74"/>
  <c r="E12" i="74" s="1"/>
  <c r="G20" i="74"/>
  <c r="E24" i="73"/>
  <c r="D12" i="72" l="1"/>
  <c r="G18" i="72"/>
  <c r="F13" i="72"/>
  <c r="G14" i="72"/>
  <c r="G17" i="72"/>
  <c r="G20" i="72"/>
  <c r="G13" i="72"/>
  <c r="G19" i="72" l="1"/>
  <c r="F19" i="72"/>
  <c r="C12" i="72" l="1"/>
  <c r="G23" i="71"/>
  <c r="D21" i="74" l="1"/>
  <c r="D12" i="74" s="1"/>
  <c r="C21" i="74"/>
  <c r="C12" i="74" s="1"/>
  <c r="F22" i="74"/>
  <c r="C31" i="73"/>
  <c r="C29" i="73"/>
  <c r="C25" i="73"/>
  <c r="C21" i="73"/>
  <c r="C13" i="73"/>
  <c r="F19" i="73"/>
  <c r="F38" i="68"/>
  <c r="D39" i="68"/>
  <c r="E39" i="68" s="1"/>
  <c r="D37" i="68"/>
  <c r="E37" i="68"/>
  <c r="C43" i="68"/>
  <c r="C39" i="68" s="1"/>
  <c r="C37" i="68"/>
  <c r="C36" i="68" s="1"/>
  <c r="D34" i="68"/>
  <c r="D33" i="68"/>
  <c r="C28" i="68"/>
  <c r="D28" i="68" s="1"/>
  <c r="C27" i="68"/>
  <c r="C26" i="68"/>
  <c r="F21" i="67"/>
  <c r="F39" i="67"/>
  <c r="F19" i="67"/>
  <c r="F25" i="67"/>
  <c r="E26" i="67"/>
  <c r="D26" i="67"/>
  <c r="D18" i="67"/>
  <c r="C21" i="66"/>
  <c r="D19" i="66"/>
  <c r="C15" i="66"/>
  <c r="F39" i="68" l="1"/>
  <c r="C12" i="73"/>
  <c r="C24" i="73"/>
  <c r="D36" i="68"/>
  <c r="E36" i="68"/>
  <c r="F48" i="71" l="1"/>
  <c r="G44" i="71"/>
  <c r="I44" i="71"/>
  <c r="G42" i="71"/>
  <c r="F51" i="71"/>
  <c r="H51" i="71" s="1"/>
  <c r="E36" i="71"/>
  <c r="H14" i="67"/>
  <c r="E48" i="71" l="1"/>
  <c r="F47" i="71"/>
  <c r="H47" i="71" s="1"/>
  <c r="F46" i="71"/>
  <c r="H46" i="71" s="1"/>
  <c r="H44" i="71" s="1"/>
  <c r="F45" i="71"/>
  <c r="F44" i="71" s="1"/>
  <c r="F43" i="71"/>
  <c r="D48" i="71"/>
  <c r="D44" i="71" s="1"/>
  <c r="E45" i="71"/>
  <c r="E43" i="71"/>
  <c r="E42" i="71" s="1"/>
  <c r="D42" i="71"/>
  <c r="C42" i="71"/>
  <c r="C41" i="71" s="1"/>
  <c r="E32" i="71"/>
  <c r="G32" i="71" s="1"/>
  <c r="F23" i="71"/>
  <c r="D15" i="66" s="1"/>
  <c r="F24" i="71"/>
  <c r="D16" i="66" s="1"/>
  <c r="F21" i="71"/>
  <c r="A7" i="71"/>
  <c r="E17" i="71"/>
  <c r="C14" i="71"/>
  <c r="D41" i="71" l="1"/>
  <c r="H43" i="71"/>
  <c r="H42" i="71" s="1"/>
  <c r="F42" i="71"/>
  <c r="F41" i="71" s="1"/>
  <c r="H41" i="71" s="1"/>
  <c r="E44" i="71"/>
  <c r="E41" i="71" s="1"/>
  <c r="G41" i="71" s="1"/>
  <c r="A7" i="72"/>
  <c r="A6" i="72"/>
  <c r="H14" i="68" l="1"/>
  <c r="G14" i="67"/>
  <c r="G14" i="68"/>
  <c r="H12" i="74" l="1"/>
  <c r="D32" i="73" l="1"/>
  <c r="D31" i="73" s="1"/>
  <c r="D30" i="73"/>
  <c r="D29" i="73" s="1"/>
  <c r="D27" i="73"/>
  <c r="D26" i="73"/>
  <c r="D25" i="73" l="1"/>
  <c r="D21" i="73"/>
  <c r="F26" i="73"/>
  <c r="D24" i="73" l="1"/>
  <c r="G20" i="73"/>
  <c r="G15" i="73"/>
  <c r="G17" i="73"/>
  <c r="G14" i="73"/>
  <c r="H22" i="74"/>
  <c r="G22" i="74"/>
  <c r="G21" i="74"/>
  <c r="G19" i="74"/>
  <c r="G16" i="74"/>
  <c r="G15" i="74"/>
  <c r="G14" i="74"/>
  <c r="G12" i="74"/>
  <c r="A7" i="74"/>
  <c r="A6" i="74"/>
  <c r="G32" i="73"/>
  <c r="F32" i="73"/>
  <c r="G31" i="73"/>
  <c r="F31" i="73"/>
  <c r="G30" i="73"/>
  <c r="F30" i="73"/>
  <c r="G29" i="73"/>
  <c r="F29" i="73"/>
  <c r="F27" i="73"/>
  <c r="F25" i="73" s="1"/>
  <c r="G26" i="73"/>
  <c r="G25" i="73"/>
  <c r="G23" i="73"/>
  <c r="F23" i="73"/>
  <c r="G22" i="73"/>
  <c r="F22" i="73"/>
  <c r="F20" i="73"/>
  <c r="F17" i="73"/>
  <c r="G16" i="73"/>
  <c r="F16" i="73"/>
  <c r="E13" i="73"/>
  <c r="A8" i="72"/>
  <c r="M13" i="73" l="1"/>
  <c r="E12" i="73"/>
  <c r="R24" i="73" s="1"/>
  <c r="F12" i="72"/>
  <c r="E12" i="72"/>
  <c r="F21" i="73"/>
  <c r="G21" i="73"/>
  <c r="F15" i="73"/>
  <c r="F14" i="73"/>
  <c r="D13" i="73"/>
  <c r="D12" i="73" s="1"/>
  <c r="E22" i="71"/>
  <c r="E38" i="71"/>
  <c r="F31" i="71"/>
  <c r="E31" i="71"/>
  <c r="D40" i="71"/>
  <c r="E40" i="71" s="1"/>
  <c r="F40" i="71" s="1"/>
  <c r="D39" i="71"/>
  <c r="F39" i="71" s="1"/>
  <c r="D38" i="71"/>
  <c r="C37" i="71"/>
  <c r="C24" i="68" s="1"/>
  <c r="D24" i="68" s="1"/>
  <c r="C35" i="71"/>
  <c r="C29" i="68" s="1"/>
  <c r="D29" i="68" s="1"/>
  <c r="C33" i="71"/>
  <c r="C25" i="68" s="1"/>
  <c r="C31" i="71"/>
  <c r="C23" i="68" s="1"/>
  <c r="D36" i="71"/>
  <c r="F36" i="71" s="1"/>
  <c r="F35" i="71" s="1"/>
  <c r="D34" i="71"/>
  <c r="F34" i="71" s="1"/>
  <c r="D32" i="71"/>
  <c r="D31" i="71" s="1"/>
  <c r="D30" i="71"/>
  <c r="D29" i="71"/>
  <c r="F29" i="71" s="1"/>
  <c r="D37" i="71" l="1"/>
  <c r="F38" i="71"/>
  <c r="F37" i="71" s="1"/>
  <c r="D33" i="71"/>
  <c r="F22" i="71"/>
  <c r="F33" i="71"/>
  <c r="E33" i="71"/>
  <c r="D35" i="71"/>
  <c r="G24" i="73"/>
  <c r="F24" i="73"/>
  <c r="G13" i="73"/>
  <c r="F13" i="73"/>
  <c r="F12" i="73" s="1"/>
  <c r="H12" i="73" s="1"/>
  <c r="D17" i="71"/>
  <c r="D18" i="71"/>
  <c r="D21" i="71"/>
  <c r="D16" i="71"/>
  <c r="D15" i="71"/>
  <c r="C21" i="68"/>
  <c r="C10" i="68" s="1"/>
  <c r="E28" i="68"/>
  <c r="E29" i="68"/>
  <c r="D27" i="68"/>
  <c r="E27" i="68" s="1"/>
  <c r="D26" i="68"/>
  <c r="F26" i="68" s="1"/>
  <c r="D25" i="68"/>
  <c r="F25" i="68" s="1"/>
  <c r="F24" i="68"/>
  <c r="D23" i="68"/>
  <c r="F37" i="68"/>
  <c r="F34" i="68"/>
  <c r="F33" i="68"/>
  <c r="E34" i="68"/>
  <c r="E33" i="68"/>
  <c r="C35" i="68"/>
  <c r="G12" i="73" l="1"/>
  <c r="M12" i="73"/>
  <c r="E25" i="68"/>
  <c r="D21" i="68"/>
  <c r="D23" i="66" s="1"/>
  <c r="E35" i="68"/>
  <c r="E23" i="68"/>
  <c r="F23" i="68"/>
  <c r="F28" i="68"/>
  <c r="C9" i="68"/>
  <c r="F29" i="68"/>
  <c r="E26" i="68"/>
  <c r="F36" i="68"/>
  <c r="F35" i="68" s="1"/>
  <c r="D35" i="68"/>
  <c r="E24" i="68"/>
  <c r="H39" i="67"/>
  <c r="H25" i="67"/>
  <c r="H19" i="67"/>
  <c r="G39" i="67"/>
  <c r="G25" i="67"/>
  <c r="G19" i="67"/>
  <c r="F30" i="67"/>
  <c r="H21" i="67"/>
  <c r="F18" i="67"/>
  <c r="E18" i="67"/>
  <c r="E11" i="67" s="1"/>
  <c r="E10" i="67" s="1"/>
  <c r="C18" i="67"/>
  <c r="G21" i="67"/>
  <c r="C26" i="67"/>
  <c r="G26" i="67" s="1"/>
  <c r="F29" i="66"/>
  <c r="F28" i="66" s="1"/>
  <c r="E29" i="66"/>
  <c r="E28" i="66" s="1"/>
  <c r="E27" i="66"/>
  <c r="E26" i="66"/>
  <c r="E22" i="66"/>
  <c r="C28" i="66"/>
  <c r="C20" i="66" s="1"/>
  <c r="D10" i="68" l="1"/>
  <c r="F10" i="68" s="1"/>
  <c r="F21" i="68"/>
  <c r="E21" i="68"/>
  <c r="E10" i="68" s="1"/>
  <c r="E9" i="68" s="1"/>
  <c r="F26" i="67"/>
  <c r="H26" i="67" s="1"/>
  <c r="D11" i="67"/>
  <c r="D10" i="67" s="1"/>
  <c r="H18" i="67"/>
  <c r="G18" i="67"/>
  <c r="H30" i="67"/>
  <c r="C11" i="67"/>
  <c r="C10" i="67" s="1"/>
  <c r="G10" i="67" s="1"/>
  <c r="G30" i="67"/>
  <c r="F11" i="67" l="1"/>
  <c r="D9" i="68"/>
  <c r="F9" i="68" s="1"/>
  <c r="G11" i="67"/>
  <c r="F10" i="67"/>
  <c r="H11" i="67"/>
  <c r="A3" i="68"/>
  <c r="H10" i="67" l="1"/>
  <c r="G40" i="71"/>
  <c r="G39" i="71"/>
  <c r="G38" i="71"/>
  <c r="G36" i="71"/>
  <c r="G34" i="71"/>
  <c r="G33" i="71"/>
  <c r="G31" i="71"/>
  <c r="G30" i="71"/>
  <c r="H40" i="71"/>
  <c r="H39" i="71"/>
  <c r="H38" i="71"/>
  <c r="H37" i="71"/>
  <c r="H36" i="71"/>
  <c r="H35" i="71"/>
  <c r="H34" i="71"/>
  <c r="H33" i="71"/>
  <c r="H32" i="71"/>
  <c r="H31" i="71"/>
  <c r="H30" i="71"/>
  <c r="H29" i="71"/>
  <c r="G29" i="71"/>
  <c r="H23" i="71"/>
  <c r="G17" i="71"/>
  <c r="G18" i="71"/>
  <c r="G21" i="71"/>
  <c r="H21" i="71"/>
  <c r="G15" i="71"/>
  <c r="G16" i="71"/>
  <c r="H16" i="71"/>
  <c r="H18" i="71"/>
  <c r="F17" i="71"/>
  <c r="H17" i="71" s="1"/>
  <c r="D28" i="71"/>
  <c r="D27" i="71" s="1"/>
  <c r="D22" i="71"/>
  <c r="H22" i="71" s="1"/>
  <c r="D14" i="71"/>
  <c r="C28" i="71"/>
  <c r="C27" i="71" s="1"/>
  <c r="C22" i="71"/>
  <c r="A5" i="71"/>
  <c r="E37" i="71"/>
  <c r="G37" i="71" s="1"/>
  <c r="E35" i="71"/>
  <c r="F28" i="71"/>
  <c r="F27" i="71" s="1"/>
  <c r="H27" i="71" s="1"/>
  <c r="E28" i="71"/>
  <c r="E14" i="71"/>
  <c r="D81" i="50"/>
  <c r="D80" i="50" s="1"/>
  <c r="E75" i="50"/>
  <c r="C74" i="50"/>
  <c r="E74" i="50" s="1"/>
  <c r="D73" i="50"/>
  <c r="D68" i="50" s="1"/>
  <c r="D57" i="50" s="1"/>
  <c r="E72" i="50"/>
  <c r="E71" i="50"/>
  <c r="E70" i="50"/>
  <c r="E69" i="50"/>
  <c r="F20" i="50"/>
  <c r="F39" i="50"/>
  <c r="D15" i="50"/>
  <c r="D14" i="50" s="1"/>
  <c r="D24" i="50"/>
  <c r="D29" i="50"/>
  <c r="D30" i="50"/>
  <c r="D39" i="50"/>
  <c r="G15" i="50"/>
  <c r="C20" i="50"/>
  <c r="D20" i="50" s="1"/>
  <c r="C25" i="50"/>
  <c r="F58" i="70"/>
  <c r="F57" i="70"/>
  <c r="E42" i="70"/>
  <c r="F42" i="70" s="1"/>
  <c r="D42" i="70"/>
  <c r="G33" i="70"/>
  <c r="F33" i="70"/>
  <c r="D33" i="70"/>
  <c r="G32" i="70"/>
  <c r="F32" i="70"/>
  <c r="D32" i="70"/>
  <c r="E28" i="70"/>
  <c r="C28" i="70"/>
  <c r="G27" i="70"/>
  <c r="F27" i="70"/>
  <c r="D27" i="70"/>
  <c r="C23" i="70"/>
  <c r="G23" i="70" s="1"/>
  <c r="G18" i="70"/>
  <c r="G17" i="70" s="1"/>
  <c r="F18" i="70"/>
  <c r="H18" i="70" s="1"/>
  <c r="H17" i="70" s="1"/>
  <c r="E17" i="70"/>
  <c r="D17" i="70"/>
  <c r="C17" i="70"/>
  <c r="A7" i="70"/>
  <c r="A6" i="70"/>
  <c r="A5" i="70"/>
  <c r="D8" i="68"/>
  <c r="A47" i="67"/>
  <c r="A48" i="67" s="1"/>
  <c r="A49" i="67" s="1"/>
  <c r="A50" i="67" s="1"/>
  <c r="A51" i="67" s="1"/>
  <c r="A14" i="67"/>
  <c r="A16" i="67" s="1"/>
  <c r="A18" i="67" s="1"/>
  <c r="A21" i="67" s="1"/>
  <c r="A22" i="67" s="1"/>
  <c r="A25" i="67" s="1"/>
  <c r="A26" i="67" s="1"/>
  <c r="A31" i="67" s="1"/>
  <c r="A32" i="67" s="1"/>
  <c r="A33" i="67" s="1"/>
  <c r="A34" i="67" s="1"/>
  <c r="A35" i="67" s="1"/>
  <c r="A36" i="67" s="1"/>
  <c r="A38" i="67" s="1"/>
  <c r="A39" i="67" s="1"/>
  <c r="A40" i="67" s="1"/>
  <c r="A41" i="67" s="1"/>
  <c r="A42" i="67" s="1"/>
  <c r="A43" i="67" s="1"/>
  <c r="D9" i="67"/>
  <c r="E9" i="67" s="1"/>
  <c r="F9" i="67" s="1"/>
  <c r="D28" i="66"/>
  <c r="E16" i="66"/>
  <c r="F15" i="66"/>
  <c r="E15" i="66"/>
  <c r="D14" i="66"/>
  <c r="C14" i="66"/>
  <c r="E13" i="66"/>
  <c r="C11" i="66"/>
  <c r="A4" i="67"/>
  <c r="A30" i="66"/>
  <c r="A23" i="66"/>
  <c r="A24" i="66" s="1"/>
  <c r="A25" i="66" s="1"/>
  <c r="A26" i="66" s="1"/>
  <c r="A27" i="66" s="1"/>
  <c r="A16" i="66"/>
  <c r="A13" i="66"/>
  <c r="D9" i="66"/>
  <c r="D28" i="70" l="1"/>
  <c r="C14" i="70"/>
  <c r="C13" i="70" s="1"/>
  <c r="C12" i="70" s="1"/>
  <c r="H42" i="70"/>
  <c r="H33" i="70"/>
  <c r="E14" i="70"/>
  <c r="E13" i="70" s="1"/>
  <c r="E12" i="70" s="1"/>
  <c r="G28" i="70"/>
  <c r="H32" i="70"/>
  <c r="E27" i="71"/>
  <c r="G27" i="71" s="1"/>
  <c r="C10" i="66"/>
  <c r="G22" i="71"/>
  <c r="C13" i="71"/>
  <c r="E14" i="66"/>
  <c r="G14" i="66" s="1"/>
  <c r="G14" i="71"/>
  <c r="H28" i="71"/>
  <c r="F14" i="71"/>
  <c r="H15" i="71"/>
  <c r="F23" i="66"/>
  <c r="E23" i="66"/>
  <c r="G35" i="71"/>
  <c r="D13" i="71"/>
  <c r="G28" i="71"/>
  <c r="E13" i="71"/>
  <c r="D56" i="50"/>
  <c r="D25" i="50"/>
  <c r="C68" i="50"/>
  <c r="E68" i="50" s="1"/>
  <c r="E57" i="50" s="1"/>
  <c r="E56" i="50" s="1"/>
  <c r="F28" i="70"/>
  <c r="D23" i="70"/>
  <c r="H23" i="70" s="1"/>
  <c r="H27" i="70"/>
  <c r="G42" i="70"/>
  <c r="F17" i="70"/>
  <c r="F14" i="66"/>
  <c r="H14" i="66" s="1"/>
  <c r="D21" i="66"/>
  <c r="A3" i="50"/>
  <c r="D23" i="48"/>
  <c r="H28" i="70" l="1"/>
  <c r="D14" i="70"/>
  <c r="D13" i="70" s="1"/>
  <c r="D12" i="70" s="1"/>
  <c r="F14" i="70"/>
  <c r="F13" i="70" s="1"/>
  <c r="F12" i="70" s="1"/>
  <c r="H14" i="70"/>
  <c r="H13" i="70" s="1"/>
  <c r="H12" i="70" s="1"/>
  <c r="G14" i="70"/>
  <c r="G13" i="70" s="1"/>
  <c r="G12" i="70" s="1"/>
  <c r="F13" i="71"/>
  <c r="H13" i="71" s="1"/>
  <c r="D12" i="66"/>
  <c r="H14" i="71"/>
  <c r="G13" i="71"/>
  <c r="D11" i="50"/>
  <c r="D10" i="50" s="1"/>
  <c r="C57" i="50"/>
  <c r="C56" i="50" s="1"/>
  <c r="D20" i="66"/>
  <c r="F20" i="66" s="1"/>
  <c r="F21" i="66"/>
  <c r="E21" i="66"/>
  <c r="E20" i="66" s="1"/>
  <c r="D11" i="66" l="1"/>
  <c r="F12" i="66"/>
  <c r="E12" i="66"/>
  <c r="C26" i="51"/>
  <c r="D25" i="51"/>
  <c r="E25" i="50"/>
  <c r="G25" i="50" s="1"/>
  <c r="G30" i="50"/>
  <c r="F30" i="50"/>
  <c r="H30" i="50" s="1"/>
  <c r="F55" i="50"/>
  <c r="F54" i="50"/>
  <c r="F29" i="50"/>
  <c r="F15" i="50"/>
  <c r="E11" i="66" l="1"/>
  <c r="E10" i="66" s="1"/>
  <c r="D10" i="66"/>
  <c r="F10" i="66" s="1"/>
  <c r="F11" i="66"/>
  <c r="F25" i="50"/>
  <c r="H25" i="50" s="1"/>
  <c r="A4" i="52"/>
  <c r="A4" i="51"/>
  <c r="A5" i="50"/>
  <c r="A4" i="50"/>
  <c r="E10" i="52"/>
  <c r="F32" i="52"/>
  <c r="F33" i="52"/>
  <c r="F35" i="52"/>
  <c r="F38" i="52"/>
  <c r="F40" i="52"/>
  <c r="F41" i="52"/>
  <c r="F30" i="52"/>
  <c r="E32" i="52"/>
  <c r="E33" i="52"/>
  <c r="E35" i="52"/>
  <c r="E38" i="52"/>
  <c r="E39" i="52"/>
  <c r="E40" i="52"/>
  <c r="E41" i="52"/>
  <c r="E30" i="52"/>
  <c r="D29" i="52"/>
  <c r="D11" i="52" s="1"/>
  <c r="D9" i="52" s="1"/>
  <c r="C29" i="52"/>
  <c r="C11" i="52" s="1"/>
  <c r="C9" i="52" s="1"/>
  <c r="A3" i="52"/>
  <c r="D33" i="51"/>
  <c r="D32" i="51" s="1"/>
  <c r="E9" i="52" l="1"/>
  <c r="E11" i="52"/>
  <c r="F11" i="52"/>
  <c r="F29" i="52"/>
  <c r="F9" i="52"/>
  <c r="E29" i="52"/>
  <c r="D20" i="51" l="1"/>
  <c r="D9" i="51" s="1"/>
  <c r="D8" i="51" s="1"/>
  <c r="C20" i="51"/>
  <c r="C9" i="51" s="1"/>
  <c r="C8" i="51" s="1"/>
  <c r="E22" i="51"/>
  <c r="E23" i="51"/>
  <c r="E24" i="51"/>
  <c r="E26" i="51"/>
  <c r="E27" i="51"/>
  <c r="E21" i="51"/>
  <c r="A3" i="51"/>
  <c r="H15" i="50"/>
  <c r="H14" i="50" s="1"/>
  <c r="G14" i="50"/>
  <c r="E14" i="50"/>
  <c r="E11" i="50" s="1"/>
  <c r="F14" i="50"/>
  <c r="F11" i="50" s="1"/>
  <c r="H11" i="50" s="1"/>
  <c r="C14" i="50"/>
  <c r="H29" i="50"/>
  <c r="H24" i="50"/>
  <c r="G24" i="50"/>
  <c r="H20" i="50"/>
  <c r="G20" i="50"/>
  <c r="G29" i="50"/>
  <c r="D21" i="48"/>
  <c r="F23" i="48"/>
  <c r="C21" i="48"/>
  <c r="C20" i="48" s="1"/>
  <c r="D28" i="48"/>
  <c r="E16" i="48"/>
  <c r="F15" i="48"/>
  <c r="E15" i="48"/>
  <c r="F12" i="48"/>
  <c r="E12" i="48"/>
  <c r="E13" i="48"/>
  <c r="D14" i="48"/>
  <c r="C14" i="48"/>
  <c r="D11" i="48"/>
  <c r="C11" i="48"/>
  <c r="D10" i="48" l="1"/>
  <c r="F14" i="48"/>
  <c r="C11" i="50"/>
  <c r="C10" i="50" s="1"/>
  <c r="D20" i="48"/>
  <c r="C10" i="48"/>
  <c r="E11" i="48"/>
  <c r="E20" i="51"/>
  <c r="E9" i="51" s="1"/>
  <c r="E8" i="51" s="1"/>
  <c r="E21" i="48"/>
  <c r="E20" i="48" s="1"/>
  <c r="F21" i="48"/>
  <c r="F20" i="48" s="1"/>
  <c r="E14" i="48"/>
  <c r="F11" i="48"/>
  <c r="F10" i="48" s="1"/>
  <c r="G11" i="50" l="1"/>
  <c r="E10" i="50"/>
  <c r="F10" i="50"/>
  <c r="E10" i="48"/>
  <c r="G10" i="50" l="1"/>
  <c r="H10" i="50"/>
</calcChain>
</file>

<file path=xl/sharedStrings.xml><?xml version="1.0" encoding="utf-8"?>
<sst xmlns="http://schemas.openxmlformats.org/spreadsheetml/2006/main" count="1488" uniqueCount="641">
  <si>
    <t>Biểu mẫu số 01</t>
  </si>
  <si>
    <t>STT</t>
  </si>
  <si>
    <t>Nội dung</t>
  </si>
  <si>
    <t>A</t>
  </si>
  <si>
    <t>B</t>
  </si>
  <si>
    <t>-</t>
  </si>
  <si>
    <t>………….</t>
  </si>
  <si>
    <t>Biểu mẫu số 02</t>
  </si>
  <si>
    <t>Đơn vị: Triệu đồng</t>
  </si>
  <si>
    <t>Thu nội địa</t>
  </si>
  <si>
    <t>II</t>
  </si>
  <si>
    <t>III</t>
  </si>
  <si>
    <t>IV</t>
  </si>
  <si>
    <t>C</t>
  </si>
  <si>
    <t>I</t>
  </si>
  <si>
    <t>Thu bổ sung có mục tiêu</t>
  </si>
  <si>
    <t>D</t>
  </si>
  <si>
    <t>TỔNG CHI NSĐP</t>
  </si>
  <si>
    <t>Chi thường xuyên</t>
  </si>
  <si>
    <t>Chi trả nợ lãi các khoản do chính quyền địa phương vay</t>
  </si>
  <si>
    <t>Chi tạo nguồn, điều chỉnh tiền lương</t>
  </si>
  <si>
    <t>E</t>
  </si>
  <si>
    <t>G</t>
  </si>
  <si>
    <t>Từ nguồn vay để trả nợ gốc</t>
  </si>
  <si>
    <t>Vay để bù đắp bội chi</t>
  </si>
  <si>
    <t>Vay để trả nợ gốc</t>
  </si>
  <si>
    <t>V</t>
  </si>
  <si>
    <t>Biểu mẫu số 03</t>
  </si>
  <si>
    <t>(Dùng cho ngân sách các cấp chính quyền địa phương)</t>
  </si>
  <si>
    <t>Tổng số</t>
  </si>
  <si>
    <t>Ngân sách huyện (xã)</t>
  </si>
  <si>
    <t>TỔNG SỐ</t>
  </si>
  <si>
    <t>Vốn trong nước</t>
  </si>
  <si>
    <t>a</t>
  </si>
  <si>
    <t>b</t>
  </si>
  <si>
    <t>...</t>
  </si>
  <si>
    <t>…</t>
  </si>
  <si>
    <t>Biểu mẫu số 04</t>
  </si>
  <si>
    <t>Tên đơn vị</t>
  </si>
  <si>
    <t>Trong đó</t>
  </si>
  <si>
    <t>Cơ quan A</t>
  </si>
  <si>
    <t>Tổ chức B</t>
  </si>
  <si>
    <t>Huyện A</t>
  </si>
  <si>
    <t>Quận B</t>
  </si>
  <si>
    <t>Thị xã D</t>
  </si>
  <si>
    <t>Xã A</t>
  </si>
  <si>
    <t>Phường B</t>
  </si>
  <si>
    <t>…………</t>
  </si>
  <si>
    <t>Biểu mẫu số 05</t>
  </si>
  <si>
    <t>Danh mục dự án</t>
  </si>
  <si>
    <t>Địa điểm xây dựng</t>
  </si>
  <si>
    <t>Năng lực thiết kế</t>
  </si>
  <si>
    <t>Thời gian khởi công - hoàn thành</t>
  </si>
  <si>
    <t>Quyết định đầu tư</t>
  </si>
  <si>
    <t>Số Quyết định, ngày, tháng, năm ban hành</t>
  </si>
  <si>
    <t>Tổng số (tất cả các nguồn vốn)</t>
  </si>
  <si>
    <t>NGÀNH, LĨNH VỰC, CHƯƠNG TRÌNH….</t>
  </si>
  <si>
    <t>CƠ QUAN, ĐƠN VỊ, HUYỆN (XÃ) ….</t>
  </si>
  <si>
    <t>Chuẩn bị đầu tư</t>
  </si>
  <si>
    <t>Dự án A</t>
  </si>
  <si>
    <t>Thực hiện dự án</t>
  </si>
  <si>
    <t>Dự án chuyển tiếp từ giai đoạn 5 năm … sang giai đoạn 5 năm …</t>
  </si>
  <si>
    <t>Dự án B</t>
  </si>
  <si>
    <t>…………..</t>
  </si>
  <si>
    <t>Dự án khởi công mới trong giai đoạn 5 năm ….</t>
  </si>
  <si>
    <t>Dự án C</t>
  </si>
  <si>
    <t>…..</t>
  </si>
  <si>
    <t>Phân loại như trên</t>
  </si>
  <si>
    <t>NGÀNH, LĨNH VỰC, CHƯƠNG TRÌNH…</t>
  </si>
  <si>
    <t>Phân loại như mục A nêu trên</t>
  </si>
  <si>
    <t>……….</t>
  </si>
  <si>
    <t>Biểu mẫu số 06</t>
  </si>
  <si>
    <t>Ngân sách trung ương</t>
  </si>
  <si>
    <t>Biểu mẫu số 07</t>
  </si>
  <si>
    <t>So sánh</t>
  </si>
  <si>
    <t>Tuyệt đối</t>
  </si>
  <si>
    <t>TỔNG NGUỒN THU NSĐP</t>
  </si>
  <si>
    <t>Thu bổ sung cân đối ngân sách</t>
  </si>
  <si>
    <t>Thu từ quỹ dự trữ tài chính</t>
  </si>
  <si>
    <t>Thu chuyển nguồn từ năm trước chuyển sang</t>
  </si>
  <si>
    <t>Chi bổ sung quỹ dự trữ tài chính</t>
  </si>
  <si>
    <t>Dự phòng ngân sách</t>
  </si>
  <si>
    <t>Chi các chương trình mục tiêu</t>
  </si>
  <si>
    <t>Chi các chương trình mục tiêu quốc gia</t>
  </si>
  <si>
    <t>Chi các chương trình mục tiêu, nhiệm vụ</t>
  </si>
  <si>
    <t>Chi chuyển nguồn sang năm sau</t>
  </si>
  <si>
    <t>Từ nguồn bội thu, tăng thu, tiết kiệm chi, kết dư ngân sách cấp tỉnh</t>
  </si>
  <si>
    <t>Biểu mẫu số 08</t>
  </si>
  <si>
    <t>3=2/1</t>
  </si>
  <si>
    <t>Thu từ khu vực doanh nghiệp có vốn đầu tư nước ngoài (3)</t>
  </si>
  <si>
    <t>Thu từ khu vực kinh tế ngoài quốc doanh (4)</t>
  </si>
  <si>
    <t>Thuế thu nhập cá nhân</t>
  </si>
  <si>
    <t>Thuế bảo vệ môi trường</t>
  </si>
  <si>
    <t>Thu tiền sử dụng đất</t>
  </si>
  <si>
    <t>Thu từ dầu thô</t>
  </si>
  <si>
    <t>Ghi chú:</t>
  </si>
  <si>
    <t>Biểu mẫu số 09</t>
  </si>
  <si>
    <t>Thu kết dư</t>
  </si>
  <si>
    <t>Biểu mẫu số 10</t>
  </si>
  <si>
    <t>Biểu mẫu số 11</t>
  </si>
  <si>
    <t>Biểu mẫu số 12</t>
  </si>
  <si>
    <t>Nội dung (1)</t>
  </si>
  <si>
    <t>3=2-1</t>
  </si>
  <si>
    <t>4=2/1</t>
  </si>
  <si>
    <t>Thu NSĐP được hưởng theo phân cấp</t>
  </si>
  <si>
    <t>Thu NSĐP hưởng 100%</t>
  </si>
  <si>
    <t>Thu NSĐP hưởng từ các khoản thu phân chia</t>
  </si>
  <si>
    <t>Chi đầu tư phát triển</t>
  </si>
  <si>
    <t>TỔNG MỨC VAY CỦA NSĐP</t>
  </si>
  <si>
    <t>Biểu mẫu số 13</t>
  </si>
  <si>
    <t>So sánh (%)</t>
  </si>
  <si>
    <t>Tổng thu NSNN</t>
  </si>
  <si>
    <t>Thu NSĐP</t>
  </si>
  <si>
    <t>5=3/1</t>
  </si>
  <si>
    <t>6=4/2</t>
  </si>
  <si>
    <t>Thu từ khu vực DNNN do trung ương quản lý (1)</t>
  </si>
  <si>
    <t>(Chi tiết theo sắc thuế)</t>
  </si>
  <si>
    <t>Thuế sử dụng đất nông nghiệp</t>
  </si>
  <si>
    <t>Thuế sử dụng đất phi nông nghiệp</t>
  </si>
  <si>
    <t>Tiền cho thuê đất, thuê mặt nước</t>
  </si>
  <si>
    <t>Thu từ hoạt động xổ số kiến thiết</t>
  </si>
  <si>
    <t>Thu tiền cấp quyền khai thác khoáng sản</t>
  </si>
  <si>
    <t>Thu khác ngân sách</t>
  </si>
  <si>
    <t>Thu từ quỹ đất công ích, hoa lợi công sản khác</t>
  </si>
  <si>
    <t>Thu hồi vốn, thu cổ tức (5)</t>
  </si>
  <si>
    <t>Chênh lệch thu chi Ngân hàng Nhà nước (5)</t>
  </si>
  <si>
    <t>Thuế nhập khẩu</t>
  </si>
  <si>
    <t>Thuế BVMT thu từ hàng hóa nhập khẩu</t>
  </si>
  <si>
    <t>Thu khác</t>
  </si>
  <si>
    <t>Thu viện trợ</t>
  </si>
  <si>
    <t>(4) Doanh nghiệp khu vực kinh tế ngoài quốc doanh là các doanh nghiệp thành lập theo Luật doanh nghiệp, Luật các tổ chức tín dụng, trừ các doanh nghiệp nhà nước do trung ương, địa phương quản lý, doanh nghiệp có vốn đầu tư nước ngoài nêu trên.</t>
  </si>
  <si>
    <t>(5) Thu ngân sách nhà nước trên địa bàn, thu ngân sách địa phương cấp huyện, xã không có thu từ cổ tức, lợi nhuận được chia của Nhà nước và lợi nhuận sau thuế còn lại sau khi trích lập các quỹ của doanh nghiệp nhà nước, chênh lệch thu, chi Ngân hàng Nhà nước, thu từ dầu thô, thu từ hoạt động xuất, nhập khẩu. Thu chênh lệch thu, chi Ngân hàng Nhà nước chỉ áp dụng đối với thành phố Hà Nội.</t>
  </si>
  <si>
    <t>Biểu mẫu số 14</t>
  </si>
  <si>
    <t>Tương đối (%)</t>
  </si>
  <si>
    <t>Chi đầu tư cho các dự án</t>
  </si>
  <si>
    <t>Trong đó: Chia theo lĩnh vực</t>
  </si>
  <si>
    <t>Chi giáo dục - đào tạo và dạy nghề</t>
  </si>
  <si>
    <t>Chi khoa học và công nghệ</t>
  </si>
  <si>
    <t>Trong đó: Chia theo nguồn vốn</t>
  </si>
  <si>
    <t>Chi đầu tư từ nguồn thu tiền sử dụng đất</t>
  </si>
  <si>
    <t>Chi đầu tư và hỗ trợ vốn cho các doanh nghiệp cung cấp sản phẩm, dịch vụ công ích do Nhà nước đặt hàng, các tổ chức kinh tế, các tổ chức tài chính của địa phương theo quy định của pháp luật</t>
  </si>
  <si>
    <t>Chi đầu tư phát triển khác</t>
  </si>
  <si>
    <t>VI</t>
  </si>
  <si>
    <t>CHI CÁC CHƯƠNG TRÌNH MỤC TIÊU</t>
  </si>
  <si>
    <t>(Chi tiết theo từng chương trình mục tiêu, nhiệm vụ)</t>
  </si>
  <si>
    <t>Biểu mẫu số 15</t>
  </si>
  <si>
    <t>Chi trả nợ lãi các khoản do chính quyền địa phương vay (2)</t>
  </si>
  <si>
    <t>Chi bổ sung quỹ dự trữ tài chính (2)</t>
  </si>
  <si>
    <t>Biểu mẫu số 16</t>
  </si>
  <si>
    <t>Lệ phí trước bạ</t>
  </si>
  <si>
    <t>Phí và lệ phí trung ương</t>
  </si>
  <si>
    <t>Phí và lệ phí tỉnh</t>
  </si>
  <si>
    <t>Phí và lệ phí huyện</t>
  </si>
  <si>
    <t>Thuế xuất khẩu</t>
  </si>
  <si>
    <t>(1) Doanh nghiệp nhà nước do trung ương quản lý là doanh nghiệp do bộ, cơ quan ngang bộ, cơ quan thuộc Chính phủ, cơ quan khác ở trung ương đại diện Nhà nước chủ sở hữu 100% vốn điều lệ.</t>
  </si>
  <si>
    <t>(2) Doanh nghiệp nhà nước do địa phương quản lý là doanh nghiệp do Ủy ban nhân dân cấp tỉnh đại diện Nhà nước chủ sở hữu 100% vốn điều lệ.</t>
  </si>
  <si>
    <t>(3) Doanh nghiệp có vốn đầu tư nước ngoài là các doanh nghiệp mà phần vốn do tổ chức, cá nhân nước ngoài sở hữu từ 51% vốn điều lệ trở lên hoặc có đa số thành viên hợp danh là cá nhân nước ngoài đối với tổ chức kinh tế là công ty hợp danh.</t>
  </si>
  <si>
    <t>Biểu mẫu số 17</t>
  </si>
  <si>
    <t>Chi khoa học và công nghệ (2)</t>
  </si>
  <si>
    <t>CHI CHUYỂN NGUỒN SANG NĂM SAU</t>
  </si>
  <si>
    <t>Biểu mẫu số 18</t>
  </si>
  <si>
    <t>Biểu mẫu số 19</t>
  </si>
  <si>
    <t>(Dùng cho ngân sách tỉnh, huyện)</t>
  </si>
  <si>
    <t>Biểu mẫu số 20</t>
  </si>
  <si>
    <t>Tên đơn vị (1)</t>
  </si>
  <si>
    <t>Bao gồm</t>
  </si>
  <si>
    <t>………</t>
  </si>
  <si>
    <t>Biểu mẫu số 21</t>
  </si>
  <si>
    <t>Biểu mẫu số 22</t>
  </si>
  <si>
    <t>Chi đầu tư từ nguồn thu xổ số kiến thiết</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</si>
  <si>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chi trả lãi vay, chi bổ sung quỹ dự trữ tài chính.</t>
    </r>
  </si>
  <si>
    <t>Biểu mẫu số 23</t>
  </si>
  <si>
    <t>CHI BỔ SUNG CÂN ĐỐI CHO NGÂN SÁCH CẤP DƯỚI (1)</t>
  </si>
  <si>
    <t xml:space="preserve">Chi đầu tư phát triển </t>
  </si>
  <si>
    <t>Chi quốc phòng</t>
  </si>
  <si>
    <t>Chi an ninh và trật tự an toàn xã hội</t>
  </si>
  <si>
    <t>Chi y tế, dân số và gia đình</t>
  </si>
  <si>
    <t>Chi văn hóa thông tin</t>
  </si>
  <si>
    <t>Chi phát thanh, truyền hình, thông tấn</t>
  </si>
  <si>
    <t>Chi thể dục thể thao</t>
  </si>
  <si>
    <t>Chi bảo vệ môi trường</t>
  </si>
  <si>
    <t>Chi các hoạt động kinh tế</t>
  </si>
  <si>
    <t>Chi hoạt động của cơ quan quản lý nhà nước, đảng, đoàn thể</t>
  </si>
  <si>
    <t>Chi bảo đảm xã hội</t>
  </si>
  <si>
    <t>Chi đầu tư khác</t>
  </si>
  <si>
    <t>Chi thường xuyên khác</t>
  </si>
  <si>
    <t>(2) Theo quy định tại Điều 7, Điều 11 và Điều 39 Luật NSNN, ngân sách huyện, xã không có nhiệm vụ chi nghiên cứu khoa học và công nghệ, chi trả lãi vay, chi bổ sung quỹ dự trữ tài chính.</t>
  </si>
  <si>
    <t>(1) Ngân sách xã không có nhiệm vụ chi bổ sung cân đối cho ngân sách cấp dưới.</t>
  </si>
  <si>
    <t>Biểu mẫu số 24</t>
  </si>
  <si>
    <t>………..</t>
  </si>
  <si>
    <t>Biểu mẫu số 25</t>
  </si>
  <si>
    <t>Chi giao thông</t>
  </si>
  <si>
    <t>Chi nông nghiệp, lâm nghiệp, thủy lợi, thủy sản</t>
  </si>
  <si>
    <t>……</t>
  </si>
  <si>
    <t>Biểu mẫu số 26</t>
  </si>
  <si>
    <t>Biểu mẫu số 27</t>
  </si>
  <si>
    <t>Thành phố C</t>
  </si>
  <si>
    <t>……..</t>
  </si>
  <si>
    <t>Thị trấn C</t>
  </si>
  <si>
    <t>Biểu mẫu số 28</t>
  </si>
  <si>
    <t>Kế hoạch năm...</t>
  </si>
  <si>
    <t>Tổng nguồn vốn phát sinh trong năm</t>
  </si>
  <si>
    <t>Tổng sử dụng nguồn vốn trong năm</t>
  </si>
  <si>
    <t>Chênh lệch nguồn trong năm</t>
  </si>
  <si>
    <r>
      <t xml:space="preserve">Trong đó: Hỗ trợ từ NSĐP </t>
    </r>
    <r>
      <rPr>
        <sz val="12"/>
        <color rgb="FF000000"/>
        <rFont val="Times New Roman"/>
        <family val="1"/>
      </rPr>
      <t>(nếu có)</t>
    </r>
  </si>
  <si>
    <t>9=6-8</t>
  </si>
  <si>
    <t>Quỹ A</t>
  </si>
  <si>
    <t>Quỹ B</t>
  </si>
  <si>
    <t>Quỹ C</t>
  </si>
  <si>
    <t>Biểu mẫu số 29</t>
  </si>
  <si>
    <t>Sự nghiệp giáo dục - đào tạo và dạy nghề</t>
  </si>
  <si>
    <t>Sự nghiệp giáo dục</t>
  </si>
  <si>
    <t>Sự nghiệp đào tạo và dạy nghề</t>
  </si>
  <si>
    <t>Sự nghiệp khoa học và công nghệ</t>
  </si>
  <si>
    <t>Sự nghiệp y tế</t>
  </si>
  <si>
    <t>Sự nghiệp văn hóa thông tin</t>
  </si>
  <si>
    <t>Sự nghiệp phát thanh truyền hình</t>
  </si>
  <si>
    <t>Sự nghiệp thể dục thể thao</t>
  </si>
  <si>
    <t>Biểu mẫu số 30</t>
  </si>
  <si>
    <r>
      <t>Ghi chú:</t>
    </r>
    <r>
      <rPr>
        <i/>
        <sz val="12"/>
        <color rgb="FF000000"/>
        <rFont val="Times New Roman"/>
        <family val="1"/>
      </rPr>
      <t xml:space="preserve"> </t>
    </r>
  </si>
  <si>
    <t>Biểu mẫu số 31</t>
  </si>
  <si>
    <t>….</t>
  </si>
  <si>
    <t>Biểu mẫu số 32</t>
  </si>
  <si>
    <t>Biểu mẫu số 33</t>
  </si>
  <si>
    <t xml:space="preserve">Chi khoa học và công nghệ </t>
  </si>
  <si>
    <t xml:space="preserve">Chi các chương trình mục tiêu, nhiệm vụ </t>
  </si>
  <si>
    <t>Biểu mẫu số 34</t>
  </si>
  <si>
    <t>Dự toán</t>
  </si>
  <si>
    <t>Chi khoa học và công nghệ (3)</t>
  </si>
  <si>
    <t>Biểu mẫu số 35</t>
  </si>
  <si>
    <t>Biểu mẫu số 36</t>
  </si>
  <si>
    <t>Biểu mẫu số 37</t>
  </si>
  <si>
    <t>Biểu mẫu số 38</t>
  </si>
  <si>
    <t>Biểu mẫu số 39</t>
  </si>
  <si>
    <t>Biểu mẫu số 40</t>
  </si>
  <si>
    <t>Biểu mẫu số 41</t>
  </si>
  <si>
    <t>Biểu mẫu số 42</t>
  </si>
  <si>
    <t>Biểu mẫu số 43</t>
  </si>
  <si>
    <t>Biểu mẫu số 44</t>
  </si>
  <si>
    <t>Biểu mẫu số 45</t>
  </si>
  <si>
    <t>Biểu mẫu số 46</t>
  </si>
  <si>
    <t>Biểu mẫu số 47</t>
  </si>
  <si>
    <t>Biểu mẫu số 48</t>
  </si>
  <si>
    <t>Biểu mẫu số 49</t>
  </si>
  <si>
    <t>Biểu mẫu số 50</t>
  </si>
  <si>
    <t>Biểu mẫu số 51</t>
  </si>
  <si>
    <t>Biểu mẫu số 52</t>
  </si>
  <si>
    <t>Biểu mẫu số 53</t>
  </si>
  <si>
    <t>Biểu mẫu số 54</t>
  </si>
  <si>
    <t>Đầu tư phát triển</t>
  </si>
  <si>
    <t>Kinh phí sự nghiệp</t>
  </si>
  <si>
    <t>Vốn ngoài nước</t>
  </si>
  <si>
    <t>Ngân sách cấp tỉnh (huyện, xã)</t>
  </si>
  <si>
    <t>……………</t>
  </si>
  <si>
    <r>
      <t xml:space="preserve">Ghi chú: </t>
    </r>
    <r>
      <rPr>
        <i/>
        <sz val="12"/>
        <color rgb="FF000000"/>
        <rFont val="Times New Roman"/>
        <family val="1"/>
      </rPr>
      <t>(1) Chi Chương trình mục tiêu quốc gia ngân sách tỉnh chi tiết đến từng cơ quan, tổ chức và từng huyện. Chi Chương trình mục tiêu quốc gia ngân sách huyện chi tiết đến từng xã. Chi Chương trình mục tiêu quốc gia ngân sách xã chi tiết đến từng cơ quan, tổ chức.</t>
    </r>
  </si>
  <si>
    <t>Chia ra</t>
  </si>
  <si>
    <t>Số bổ sung cân đối từ ngân sách cấp trên</t>
  </si>
  <si>
    <t>Số bổ sung thực hiện cải cách tiền lương</t>
  </si>
  <si>
    <t>5=2-4</t>
  </si>
  <si>
    <t>Giá trị khối lượng thực hiện từ khởi công đến 31/12/…</t>
  </si>
  <si>
    <t>Lũy kế vốn đã bố trí đến 31/12/….</t>
  </si>
  <si>
    <t>Tổng mức đầu tư được duyệt</t>
  </si>
  <si>
    <t>Chia theo nguồn vốn</t>
  </si>
  <si>
    <t>Ngoài nước</t>
  </si>
  <si>
    <t>Quyết toán</t>
  </si>
  <si>
    <t xml:space="preserve">Thu bổ sung từ ngân sách cấp trên </t>
  </si>
  <si>
    <t xml:space="preserve">Tổng chi cân đối NSĐP </t>
  </si>
  <si>
    <t>BỘI CHI NSĐP/BỘI THU NSĐP/KẾT DƯ NSĐP</t>
  </si>
  <si>
    <t>CHI TRẢ NỢ GỐC CỦA NSĐP</t>
  </si>
  <si>
    <t>TỔNG MỨC DƯ NỢ VAY CUỐI NĂM CỦA NSĐP</t>
  </si>
  <si>
    <r>
      <t xml:space="preserve">Ghi chú: </t>
    </r>
    <r>
      <rPr>
        <i/>
        <sz val="12"/>
        <color rgb="FF000000"/>
        <rFont val="Times New Roman"/>
        <family val="1"/>
      </rPr>
      <t>(1) Theo quy định tại Điều 7, Điều 11 và Điều 39 Luật NSNN, ngân sách huyện, xã không có nhiệm vụ chi nghiên cứu khoa học và công nghệ, trả lãi vay, chi bổ sung quỹ dự trữ tài chính, bội chi NSĐP, vay và trả nợ gốc vay.</t>
    </r>
  </si>
  <si>
    <t>Bổ sung cân đối ngân sách</t>
  </si>
  <si>
    <t>Bổ sung có mục tiêu</t>
  </si>
  <si>
    <t>TỔNG NGUỒN THU NSNN (A+B+C+D)</t>
  </si>
  <si>
    <t>TỔNG THU CÂN ĐỐI NSNN</t>
  </si>
  <si>
    <t>Thu từ khu vực DNNN do địa phương quản lý (2)</t>
  </si>
  <si>
    <t>Thuế BVMT thu từ hàng hóa sản xuất, kinh doanh trong nước</t>
  </si>
  <si>
    <t xml:space="preserve">Thu phí, lệ phí </t>
  </si>
  <si>
    <t>Phí và lệ phí xã, phường</t>
  </si>
  <si>
    <t>Tiền cho thuê và tiền bán nhà ở thuộc sở hữu nhà nước</t>
  </si>
  <si>
    <t>Lợi nhuận được chia của Nhà nước và lợi nhuận sau thuế còn lại sau khi trích lập các quỹ của doanh nghiệp nhà nước (5)</t>
  </si>
  <si>
    <t xml:space="preserve">Thu từ hoạt động xuất nhập khẩu </t>
  </si>
  <si>
    <t>Thuế tiêu thụ đặc biệt thu từ hàng hóa nhập khẩu</t>
  </si>
  <si>
    <t>Thuế bảo vệ môi trường thu từ hàng hóa nhập khẩu</t>
  </si>
  <si>
    <t>Thuế giá trị gia tăng thu từ hàng hóa nhập khẩu</t>
  </si>
  <si>
    <t>THU TỪ QUỸ DỰ TRỮ TÀI CHÍNH</t>
  </si>
  <si>
    <t>THU KẾT DƯ NĂM TRƯỚC</t>
  </si>
  <si>
    <t>THU CHUYỂN NGUỒN TỪ NĂM TRƯỚC CHUYỂN SANG</t>
  </si>
  <si>
    <t>TỔNG CHI NGÂN SÁCH ĐỊA PHƯƠNG</t>
  </si>
  <si>
    <t>CHI CÂN ĐỐI NGÂN SÁCH ĐỊA PHƯƠNG</t>
  </si>
  <si>
    <t xml:space="preserve">Chi đầu tư cho các dự án </t>
  </si>
  <si>
    <t>Biểu mẫu số 55</t>
  </si>
  <si>
    <t>QUYẾT TOÁN CHI ĐẦU TƯ PHÁT TRIỂN CỦA NGÂN SÁCH CẤP TỈNH (HUYỆN, XÃ) CHO TỪNG CƠ QUAN, TỔ CHỨC THEO LĨNH VỰC NĂM...</t>
  </si>
  <si>
    <t>18=2/1</t>
  </si>
  <si>
    <t>Doanh nghiệp C</t>
  </si>
  <si>
    <t>Biểu mẫu số 56</t>
  </si>
  <si>
    <t>QUYẾT TOÁN CHI THƯỜNG XUYÊN CỦA NGÂN SÁCH CẤP TỈNH (HUYỆN, XÃ) CHO TỪNG CƠ QUAN, TỔ CHỨC THEO LĨNH VỰC NĂM...</t>
  </si>
  <si>
    <t>18= 2/1</t>
  </si>
  <si>
    <t>Biểu mẫu số 57</t>
  </si>
  <si>
    <t>TỔNG HỢP QUYẾT TOÁN CHI THƯỜNG XUYÊN NGÂN SÁCH CẤP TỈNH (HUYỆN, XÃ) CỦA TỪNG CƠ QUAN, TỔ CHỨC THEO NGUỒN VỐN NĂM...</t>
  </si>
  <si>
    <t>Dự toán được cấp</t>
  </si>
  <si>
    <t>Kinh phí thực hiện trong năm</t>
  </si>
  <si>
    <t>Nguồn còn lại</t>
  </si>
  <si>
    <t>Dự toán đầu năm</t>
  </si>
  <si>
    <r>
      <t xml:space="preserve">Bổ sung trong năm </t>
    </r>
    <r>
      <rPr>
        <sz val="12"/>
        <color rgb="FF000000"/>
        <rFont val="Times New Roman"/>
        <family val="1"/>
      </rPr>
      <t>(nếu có)</t>
    </r>
  </si>
  <si>
    <r>
      <t xml:space="preserve">Giảm trừ trong năm </t>
    </r>
    <r>
      <rPr>
        <sz val="12"/>
        <color rgb="FF000000"/>
        <rFont val="Times New Roman"/>
        <family val="1"/>
      </rPr>
      <t>(nếu có)</t>
    </r>
  </si>
  <si>
    <t>Chuyển nguồn năm sau</t>
  </si>
  <si>
    <t>Hủy bỏ</t>
  </si>
  <si>
    <t>1=2+3-4</t>
  </si>
  <si>
    <t>6=1-5</t>
  </si>
  <si>
    <t>Biểu mẫu số 58</t>
  </si>
  <si>
    <t>QUYẾT TOÁN CHI NGÂN SÁCH ĐỊA PHƯƠNG TỪNG HUYỆN (XÃ) NĂM...</t>
  </si>
  <si>
    <t>Dự toán (2)</t>
  </si>
  <si>
    <t>Chi CTMTQG</t>
  </si>
  <si>
    <t>Chi giáo dục đào tạo dạy nghề</t>
  </si>
  <si>
    <t>15= 4/1</t>
  </si>
  <si>
    <t>16= 5/2</t>
  </si>
  <si>
    <t>(2) Dự toán chi ngân sách địa phương chi tiết theo các chỉ tiêu tương ứng phần Quyết toán chi ngân sách địa phương.</t>
  </si>
  <si>
    <t>(3) Theo quy định tại Điều 7, Điều 39 Luật NSNN, ngân sách huyện, xã không có nhiệm vụ chi nghiên cứu khoa học và công nghệ.</t>
  </si>
  <si>
    <t>(1) Theo quy định tại Điều 7, Điều 39 Luật NSNN, ngân sách huyện, xã không có nhiệm vụ chi nghiên cứu khoa học và công nghệ.</t>
  </si>
  <si>
    <t>Biểu mẫu số 59</t>
  </si>
  <si>
    <t>QUYẾT TOÁN CHI BỔ SUNG TỪ NGÂN SÁCH CẤP TỈNH (HUYỆN) CHO NGÂN SÁCH TỪNG HUYỆN (XÃ) NĂM...</t>
  </si>
  <si>
    <t>So sách (%)</t>
  </si>
  <si>
    <t>Gồm</t>
  </si>
  <si>
    <t>Vốn đầu tư để thực hiện các CTMT, nhiệm vụ</t>
  </si>
  <si>
    <t>Vốn sự nghiệp thực hiện các chế độ, chính sách</t>
  </si>
  <si>
    <t>Vốn thực hiện các CTMT quốc gia</t>
  </si>
  <si>
    <t>3=4+5</t>
  </si>
  <si>
    <t>11=12+13</t>
  </si>
  <si>
    <t>17=9/1</t>
  </si>
  <si>
    <t>18=10/2</t>
  </si>
  <si>
    <t>19=11/3</t>
  </si>
  <si>
    <t>20=12/4</t>
  </si>
  <si>
    <t>21=13/5</t>
  </si>
  <si>
    <t>22=14/6</t>
  </si>
  <si>
    <t>23=15/7</t>
  </si>
  <si>
    <t>24=16/8</t>
  </si>
  <si>
    <r>
      <t xml:space="preserve">Ghi chú: </t>
    </r>
    <r>
      <rPr>
        <i/>
        <sz val="12"/>
        <color rgb="FF000000"/>
        <rFont val="Times New Roman"/>
        <family val="1"/>
      </rPr>
      <t>(1) Bổ sung từ ngân sách tỉnh chi tiết đến từng huyện; bổ sung từ ngân sách huyện chi tiết đến từng xã.</t>
    </r>
  </si>
  <si>
    <t>Biểu mẫu số 60</t>
  </si>
  <si>
    <t>QUYẾT TOÁN THU NGÂN SÁCH HUYỆN (XÃ) NĂM...</t>
  </si>
  <si>
    <t>Tổng thu NSĐP</t>
  </si>
  <si>
    <t>Thu NSĐP hưởng theo phân cấp</t>
  </si>
  <si>
    <t>Thu từ kết dư năm trước</t>
  </si>
  <si>
    <t>Biểu mẫu số 61</t>
  </si>
  <si>
    <t>QUYẾT TOÁN CHI CHƯƠNG TRÌNH MỤC TIÊU QUỐC GIA NĂM...</t>
  </si>
  <si>
    <t>Chương trình mục tiêu quốc gia ….</t>
  </si>
  <si>
    <t>16=5/1</t>
  </si>
  <si>
    <t>17=6/2</t>
  </si>
  <si>
    <t>18=7/3</t>
  </si>
  <si>
    <t>19=8/4</t>
  </si>
  <si>
    <t>Biểu mẫu số 62</t>
  </si>
  <si>
    <t>QUYẾT TOÁN VỐN ĐẦU TƯ CÁC CHƯƠNG TRÌNH, DỰ ÁN SỬ DỤNG VỐN NGÂN SÁCH NHÀ NƯỚC NĂM...</t>
  </si>
  <si>
    <t>DỰ TOÁN</t>
  </si>
  <si>
    <t>QUYẾT TOÁN</t>
  </si>
  <si>
    <t>25=21/17</t>
  </si>
  <si>
    <t>26=22/18</t>
  </si>
  <si>
    <t>27=23/19</t>
  </si>
  <si>
    <t>28=24/20</t>
  </si>
  <si>
    <t>Biểu mẫu số 63</t>
  </si>
  <si>
    <t>TỔNG HỢP CÁC QUỸ TÀI CHÍNH NHÀ NƯỚC NGOÀI NGÂN SÁCH DO ĐỊA PHƯƠNG QUẢN LÝ NĂM...</t>
  </si>
  <si>
    <t>Tên Quỹ</t>
  </si>
  <si>
    <r>
      <t xml:space="preserve">Dư nguồn đến ngày 31/12/ … </t>
    </r>
    <r>
      <rPr>
        <sz val="12"/>
        <color rgb="FF000000"/>
        <rFont val="Times New Roman"/>
        <family val="1"/>
      </rPr>
      <t>(năm trước)</t>
    </r>
  </si>
  <si>
    <t>Thực hiện năm...</t>
  </si>
  <si>
    <t xml:space="preserve">Dư nguồn đến 31/12/ … </t>
  </si>
  <si>
    <t>10=1+6-8</t>
  </si>
  <si>
    <t>Biểu mẫu số 64</t>
  </si>
  <si>
    <t>TỔNG HỢP THU DỊCH VỤ CỦA ĐƠN VỊ SỰ NGHIỆP CÔNG NĂM...</t>
  </si>
  <si>
    <t>(KHÔNG BAO GỒM NGUỒN NGÂN SÁCH NHÀ NƯỚC)</t>
  </si>
  <si>
    <t>Phần thứ nhất</t>
  </si>
  <si>
    <t>Kế hoạch tài chính 05 năm địa phương</t>
  </si>
  <si>
    <t>Dự báo một số chỉ tiêu kinh tế - xã hội chủ yếu giai đoạn...</t>
  </si>
  <si>
    <t>Kế hoạch tài chính - ngân sách giai đoạn 05 năm...</t>
  </si>
  <si>
    <t>Phần thứ hai</t>
  </si>
  <si>
    <t>Kế hoạch đầu tư công trung hạn 05 năm địa phương</t>
  </si>
  <si>
    <t>Dự kiến phương án phân bổ kế hoạch đầu tư công trung hạn vốn ngân sách nhà nước giai đoạn 05 năm...</t>
  </si>
  <si>
    <t>Tổng hợp dự kiến kế hoạch đầu tư công trung hạn vốn ngân sách nhà nước của các cơ quan, đơn vị và địa phương giai đoạn 05 năm...</t>
  </si>
  <si>
    <t>Danh mục chương trình, dự án dự kiến bố trí kế hoạch đầu tư công trung hạn vốn trong nước giai đoạn 05 năm...</t>
  </si>
  <si>
    <t>Danh mục chương trình, dự án dự kiến bố trí kế hoạch đầu tư công trung hạn vốn nước ngoài (vốn ODA và vốn vay ưu đãi của các nhà tài trợ nước ngoài) giai đoạn 05 năm...</t>
  </si>
  <si>
    <t>Phần thứ ba</t>
  </si>
  <si>
    <t>Kế hoạch tài chính - ngân sách nhà nước 03 năm địa phương</t>
  </si>
  <si>
    <t>Dự kiến cân đối ngân sách địa phương giai đoạn 03 năm...</t>
  </si>
  <si>
    <t>Dự kiến thu ngân sách nhà nước theo lĩnh vực giai đoạn 03 năm...</t>
  </si>
  <si>
    <t>Dự kiến cân đối nguồn thu, chi ngân sách cấp tỉnh và ngân sách huyện giai đoạn 03 năm...</t>
  </si>
  <si>
    <t>Dự kiến chi ngân sách cấp tỉnh theo cơ cấu chi giai đoạn 03 năm...</t>
  </si>
  <si>
    <t>Dự kiến kế hoạch đầu tư vốn ngân sách địa phương giai đoạn 03 năm...</t>
  </si>
  <si>
    <t>Phần thứ tư</t>
  </si>
  <si>
    <t>Dự toán ngân sách địa phương</t>
  </si>
  <si>
    <t>1.</t>
  </si>
  <si>
    <t>Tình hình thực hiện ngân sách địa phương năm hiện hành</t>
  </si>
  <si>
    <t>Đánh giá cân đối ngân sách địa phương năm...</t>
  </si>
  <si>
    <t>Đánh giá thực hiện thu ngân sách nhà nước theo lĩnh vực năm..,.</t>
  </si>
  <si>
    <t>Đánh giá thực hiện chi ngân sách địa phương theo cơ cấu chi năm...</t>
  </si>
  <si>
    <t>2.</t>
  </si>
  <si>
    <t>Dự toán ngân sách địa phương năm sau</t>
  </si>
  <si>
    <t>Cân đối ngân sách địa phương năm...</t>
  </si>
  <si>
    <t>Dự toán thu ngân sách nhà nước theo lĩnh vực năm...</t>
  </si>
  <si>
    <t>Dự toán chi ngân sách địa phương theo cơ cấu chi năm...</t>
  </si>
  <si>
    <t>Bội chi và phương án vay - trả nợ ngân sách địa phương năm...</t>
  </si>
  <si>
    <t>Phần thứ năm</t>
  </si>
  <si>
    <t>Phân bổ ngân sách địa phương</t>
  </si>
  <si>
    <t>Đánh giá cân đối nguồn thu, chi ngân sách cấp tỉnh (huyện) và ngân sách huyện (xã) năm...</t>
  </si>
  <si>
    <t>Đánh giá thực hiện thu ngân sách nhà nước trên địa bàn từng huyện (xã) năm...</t>
  </si>
  <si>
    <t>Đánh giá thực hiện thu ngân sách nhà nước trên địa bàn từng huyện (xã) theo lĩnh vực năm...</t>
  </si>
  <si>
    <t>Đánh giá thực hiện chi ngân sách địa phương, chi ngân sách cấp tỉnh (huyện) và chi ngân sách huyện (xã) theo cơ cấu chi năm...</t>
  </si>
  <si>
    <t>Đánh giá thực hiện chi ngân sách cấp tỉnh (huyện, xã) theo lĩnh vực năm...</t>
  </si>
  <si>
    <t>Đánh giá thực hiện chi ngân sách cấp tỉnh (huyện, xã) cho từng cơ quan, tổ chức theo lĩnh vực năm...</t>
  </si>
  <si>
    <t>Đánh giá thực hiện chi đầu tư phát triển ngân sách cấp tỉnh (huyện, xã) cho từng cơ quan, tổ chức theo lĩnh vực năm...</t>
  </si>
  <si>
    <t>Đánh giá thực hiện chi thường xuyên ngân sách cấp tỉnh (huyện, xã) cho từng cơ quan, tổ chức theo lĩnh vực năm...</t>
  </si>
  <si>
    <t>Đánh giá thực hiện chi cân đối ngân sách từng huyện (xã) năm...</t>
  </si>
  <si>
    <t>Tình hình thực hiện kế hoạch tài chính các quỹ tài chính nhà nước ngoài ngân sách do địa phương quản lý năm...</t>
  </si>
  <si>
    <t>Đánh giá thực hiện thu dịch vụ của đơn vị sự nghiệp công năm...(không bao gồm nguồn ngân sách nhà nước)</t>
  </si>
  <si>
    <t>Phân bổ dự toán ngân sách địa phương năm sau</t>
  </si>
  <si>
    <t>Cân đối nguồn thu, chi dự toán ngân sách cấp tỉnh (huyện) và ngân sách huyện (xã) năm...</t>
  </si>
  <si>
    <t>Dự toán thu ngân sách nhà nước trên địa bàn từng huyện (xã) năm...</t>
  </si>
  <si>
    <t>Dự toán thu ngân sách nhà nước trên địa bàn từng huyện (xã) theo lĩnh vực năm...</t>
  </si>
  <si>
    <t>Dự toán chi ngân sách địa phương, chi ngân sách cấp tỉnh (huyện) và ngân sách huyện (xã) theo cơ cấu chi năm...</t>
  </si>
  <si>
    <t>Dự toán chi ngân sách cấp tỉnh (huyện, xã) theo lĩnh vực năm...</t>
  </si>
  <si>
    <t>Dự toán chi ngân sách cấp tỉnh (huyện, xã) cho từng cơ quan, tổ chức theo lĩnh vực năm...</t>
  </si>
  <si>
    <t>Dự toán chi đầu tư phát triển của ngân sách cấp tỉnh (huyện, xã) cho từng cơ quan, tổ chức theo lĩnh vực năm...</t>
  </si>
  <si>
    <t>Dự toán chi thường xuyên của ngân sách cấp tỉnh (huyện, xã) cho từng cơ quan, tổ chức theo lĩnh vực năm...</t>
  </si>
  <si>
    <t>Dự toán chi chương trình mục tiêu quốc gia ngân sách cấp tỉnh (huyện) và ngân sách huyện (xã) năm....</t>
  </si>
  <si>
    <t>Dự toán thu, chi ngân sách địa phương và số bổ sung cân đối từ ngân sách cấp trên cho ngân sách cấp dưới năm....</t>
  </si>
  <si>
    <t>Tỷ lệ phần trăm (%) phân chia các khoản thu giữa ngân sách các cấp chính quyền địa phương năm...</t>
  </si>
  <si>
    <t>Dự toán chi ngân sách địa phương từng huyện (xã) năm...</t>
  </si>
  <si>
    <t>Dự toán bổ sung có mục tiêu từ ngân sách cấp tỉnh (huyện) cho ngân sách từng huyện (xã) năm...</t>
  </si>
  <si>
    <t>Dự toán bổ sung có mục tiêu vốn đầu tư từ ngân sách cấp tỉnh (huyện) cho ngân sách từng huyện (xã) để thực hiện các chương trình mục tiêu năm...</t>
  </si>
  <si>
    <t>Dự toán bổ sung có mục tiêu vốn sự nghiệp từ ngân sách cấp tỉnh (huyện) cho ngân sách từng huyện (xã) để thực hiện các chế độ, nhiệm vụ và chính sách theo quy định năm...</t>
  </si>
  <si>
    <t>Kế hoạch tài chính của các quỹ tài chính nhà nước ngoài ngân sách do địa phương quản lý năm...</t>
  </si>
  <si>
    <t>Danh mục các chương trình, dự án sử dụng vốn ngân sách nhà nước năm...</t>
  </si>
  <si>
    <t>Kế hoạch thu dịch vụ của đơn vị sự nghiệp công năm.... (không bao gồm nguồn ngân sách nhà nước)</t>
  </si>
  <si>
    <t>Phần thứ sáu</t>
  </si>
  <si>
    <t>Quyết toán ngân sách địa phương</t>
  </si>
  <si>
    <t>Quyết toán cân đối ngân sách địa phương năm...</t>
  </si>
  <si>
    <t>Quyết toán cân đối nguồn thu, chi ngân sách cấp tỉnh (huyện) và ngân sách huyện (xã) năm...</t>
  </si>
  <si>
    <t>Quyết toán nguồn thu ngân sách nhà nước trên địa bàn theo lĩnh vực năm...</t>
  </si>
  <si>
    <t>Quyết toán chi ngân sách địa phương theo lĩnh vực năm....</t>
  </si>
  <si>
    <t>Quyết toán chi ngân sách cấp tỉnh (huyện, xã) theo lĩnh vực năm....</t>
  </si>
  <si>
    <t>Quyết toán chi ngân sách địa phương, chi ngân sách cấp tỉnh (huyện) và chi ngân sách huyện (xã) theo cơ cấu chi năm...</t>
  </si>
  <si>
    <t>Quyết toán chi ngân sách cấp tỉnh (huyện, xã) cho từng cơ quan, tổ chức theo lĩnh vực năm...</t>
  </si>
  <si>
    <t>Quyết toán chi đầu tư phát triển của ngân sách cấp tỉnh (huyện, xã) cho từng cơ quan, tổ chức theo lĩnh vực năm...</t>
  </si>
  <si>
    <t>Quyết toán chi thường xuyên của ngân sách cấp tỉnh (huyện, xã) cho từng cơ quan, tổ chức theo lĩnh vực năm...</t>
  </si>
  <si>
    <t>Tổng hợp quyết toán chi thường xuyên ngân sách cấp tỉnh (huyện, xã) của từng cơ quan, tổ chức theo nguồn vốn năm...</t>
  </si>
  <si>
    <t>Quyết toán chi ngân sách địa phương từng huyện (xã) năm...</t>
  </si>
  <si>
    <t>Quyết toán chi bổ sung từ ngân sách cấp tỉnh (huyện) cho ngân sách từng huyện (xã) năm...</t>
  </si>
  <si>
    <t>Quyết toán thu ngân sách huyện (xã) năm...</t>
  </si>
  <si>
    <t>Quyết toán chi chương trình mục tiêu quốc gia năm...</t>
  </si>
  <si>
    <t>Quyết toán vốn đầu tư các chương trình, dự án sử dụng vốn ngân sách nhà nước năm...</t>
  </si>
  <si>
    <t>Tổng hợp các quỹ tài chính nhà nước ngoài ngân sách do địa phương quản lý năm...</t>
  </si>
  <si>
    <t>Tổng hợp thu dịch vụ của đơn vị sự nghiệp công năm.... (không bao gồm nguồn ngân sách nhà nước)</t>
  </si>
  <si>
    <t>Phụ lục</t>
  </si>
  <si>
    <t>HỆ THỐNG BIỂU MẪU KÈM THEO NGHỊ ĐỊNH SỐ 31/2017/NĐ-CP
NGÀY 23/3/2017 CỦA CHÍNH PHỦ</t>
  </si>
  <si>
    <t>Biểu mẫu</t>
  </si>
  <si>
    <t>CQ báo cáo và nhận báo cáo</t>
  </si>
  <si>
    <t>Dùng cho Cục Thống kê báo cáo Sở Tài chính</t>
  </si>
  <si>
    <t>Dùng cho các đơn vị và UBND cấp dưới báo cáo cơ quan kế hoạch và đầu tư, cơ quan tài chính và UBND cấp trên</t>
  </si>
  <si>
    <t>Dùng cho UBND cấp dưới báo cáo cơ quan tài chính và UBND cấp trên</t>
  </si>
  <si>
    <t>Dùng cho Sở Tài chính báo cáo UBND thành phố</t>
  </si>
  <si>
    <t>Dùng cho Cục Thuế gửi số liệu cho Sở Tài chính báo cáo UBND thành phố</t>
  </si>
  <si>
    <t>Dùng cho cơ quan thuế, cơ quan tài chính và cơ quan kế hoạch và đầu tư cấp dưới báo cáo UBND cùng cấp; UBND cấp dưới báo cáo cơ quan tài chính và UBND cấp trên</t>
  </si>
  <si>
    <t>Cơ quan tài chính, cơ quan kế hoạch và đầu tư báo cáo UBND cùng cấp</t>
  </si>
  <si>
    <t>Các cơ quan, đơn vị quản lý quỹ cung cấp số liệu cho cơ quan tài chính, UBND cấp dưới báo cáo cơ quan tài chính, UBND cấp trên</t>
  </si>
  <si>
    <t>Cơ quan tài chính, UBND cấp dưới báo cáo cơ quan tài chính, UBND cấp trên</t>
  </si>
  <si>
    <t>Dùng cho cơ quan kế hoạch và đầu tư báo cáo cơ quan tài chính, UBND cùng cấp; UBND cấp dưới gửi số liệu cho cơ quan kế hoạch và đầu tư, cơ quan tài chính cấp trên báo cáo UBND cấp trên</t>
  </si>
  <si>
    <t>Dùng cho Chi cục Thuế gửi Cục Thuế, Sở Tài chính báo cáo UBND thành phố</t>
  </si>
  <si>
    <t>Các cơ quan, đơn vị, địa phương cung cấp số liệu cho Sở Tài chính báo cáo UBND thành phố</t>
  </si>
  <si>
    <t>Cơ quan quản lý Quỹ các cấp cung cấp số liệu cho Sở Tài chính báo cáo UBND thành phố</t>
  </si>
  <si>
    <t>UBND các quận, huyện cung cấp số liệu cho Sở Tài chính báo cáo UBND thành phố</t>
  </si>
  <si>
    <t>Dùng cho Cục Thuế cung cấp số liệu cho Sở Tài chính báo cáo UBND thành phố</t>
  </si>
  <si>
    <t>Dùng cho cơ quan thuế và cơ quan tài chính cấp dưới báo cáo UBND cùng cấp; UBND cấp dưới cung cấp số liệu cho cơ quan tài chính cấp trên báo cáo UBND cấp trên</t>
  </si>
  <si>
    <t>Dùng cho cơ quan tài chính, cơ quan kế hoạch và đầu tư cấp dưới báo cáo UBND cùng cấp; UBND cấp dưới cung cấp số liệu cho cơ quan tài chính, cơ quan kế hoạch và đầu tư cấp trên báo cáo UBND cấp trên</t>
  </si>
  <si>
    <t>Các cơ quan, đơn vị cung cấp số liệu cho cơ quan tài chính báo cáo UBND cùng cấp; UBND cấp dưới cung cấp số liệu cho cơ quan tài chính cấp trên báo cáo UBND cấp trên</t>
  </si>
  <si>
    <t>Các cơ quan, đơn vị cấp dưới báo cáo UBND cùng cấp; UBND cấp dưới cung cấp số liệu cho cơ quan kế hoạch và đầu tư và cơ quan tài chính cấp trên báo cáo UBND cấp trên</t>
  </si>
  <si>
    <t>Các cơ quan, đơn vị cấp dưới báo cáo UBND cùng cấp; UBND cấp dưới cung cấp số liệu cho cơ quan tài chính cấp trên báo cáo UBND cấp trên</t>
  </si>
  <si>
    <t>UBND cấp dưới cung cấp số liệu cho cơ quan tài chính cấp trên báo cáo UBND cấp trên</t>
  </si>
  <si>
    <t>Cục Thuế cung cấp số liệu cho Sở Tài chính báo cáo UBND thành phố</t>
  </si>
  <si>
    <t>UBND cấp dưới cung cấp số liệu cho cơ quan tài chính, cơ quan kế hoạch và đầu tư cấp trên báo cáo UBND cấp trên</t>
  </si>
  <si>
    <t>Các cơ quan, đơn vị, địa phương cung cấp số liệu cho Sở Kế hoạch và Đầu tư, Sở Tài chính báo cáo UBND thành phố</t>
  </si>
  <si>
    <t>Đơn vị: Đồng</t>
  </si>
  <si>
    <t>Chi nộp trả NS cấp trên</t>
  </si>
  <si>
    <t>Thuế Giá trị gia tăng</t>
  </si>
  <si>
    <t>QUYẾT TOÁN CHI NGÂN SÁCH ĐỊA PHƯƠNG THEO LĨNH VỰC NĂM 2022</t>
  </si>
  <si>
    <t>Chi công tác dân quân tự vệ, trật tự an toàn xã hội</t>
  </si>
  <si>
    <t>Chi văn hóa, thông tin</t>
  </si>
  <si>
    <t>Chi giáo dục</t>
  </si>
  <si>
    <t>Chi quản lý Nhà nước, Đảng, đoàn thể</t>
  </si>
  <si>
    <t>Chi cho công tác xã hội</t>
  </si>
  <si>
    <t>Dự án 4: Đầu tư cơ sở hạ tầng thiết yếu, phục vụ sản xuất, đời sống trong vùng đồng bào dân tộc thiểu số và miền núi và các đơn vị sự nghiệp công của lĩnh vực dân tộc</t>
  </si>
  <si>
    <t>QUYẾT TOÁN CHI NGÂN SÁCH CẤP XÃ THEO LĨNH VỰC NĂM 2022</t>
  </si>
  <si>
    <t>CHI NGÂN SÁCH CẤP XÃTHEO LĨNH VỰC</t>
  </si>
  <si>
    <t>Lệ phí môn bài</t>
  </si>
  <si>
    <t>(Kèm theo Tờ trình số 40/TTr-UBND ngày 15 tháng 06 năm 2023 của UBND xã Chiềng Sàng)</t>
  </si>
  <si>
    <r>
      <t xml:space="preserve">(Kèm theo Nghị quyết số: </t>
    </r>
    <r>
      <rPr>
        <b/>
        <i/>
        <sz val="12"/>
        <color rgb="FF000000"/>
        <rFont val="Times New Roman"/>
        <family val="1"/>
      </rPr>
      <t>29</t>
    </r>
    <r>
      <rPr>
        <i/>
        <sz val="12"/>
        <color rgb="FF000000"/>
        <rFont val="Times New Roman"/>
        <family val="1"/>
      </rPr>
      <t>/NQ-HĐND ngày 30 tháng 06 năm 2023 của Hội đồng nhân dân xã Chiềng Sàng)</t>
    </r>
  </si>
  <si>
    <t>QUYẾT TOÁN CÂN ĐỐI NGÂN SÁCH ĐỊA PHƯƠNG NĂM 2023</t>
  </si>
  <si>
    <t>QUYẾT TOÁN NGUỒN THU NGÂN SÁCH NHÀ NƯỚC TRÊN ĐỊA BÀN THEO LĨNH VỰC NĂM 2023</t>
  </si>
  <si>
    <t>Thu bổ sung từ ngân sách cấp trên</t>
  </si>
  <si>
    <t xml:space="preserve">Thu từ quỹ dự trữ tài chính </t>
  </si>
  <si>
    <t>Tổng chi cân đối NSĐP</t>
  </si>
  <si>
    <t xml:space="preserve">Chi trả nợ lãi các khoản do chính quyền địa phương vay </t>
  </si>
  <si>
    <t xml:space="preserve">Chi bổ sung quỹ dự trữ tài chính </t>
  </si>
  <si>
    <t xml:space="preserve">BỘI CHI NSĐP/BỘI THU NSĐP </t>
  </si>
  <si>
    <t xml:space="preserve">CHI TRẢ NỢ GỐC CỦA NSĐP </t>
  </si>
  <si>
    <t xml:space="preserve">TỔNG MỨC VAY CỦA NSĐP </t>
  </si>
  <si>
    <r>
      <rPr>
        <b/>
        <i/>
        <sz val="12"/>
        <rFont val="Times New Roman"/>
        <family val="1"/>
      </rPr>
      <t>Ghi chú</t>
    </r>
    <r>
      <rPr>
        <i/>
        <sz val="12"/>
        <rFont val="Times New Roman"/>
        <family val="1"/>
      </rPr>
      <t>:(1)Theo quy định tại Điều 7, Điều 11 Luật NSNN, ngân sách huyện, xã không có nhiệm vụ chi trả nợ lãi vay, thu - chi quỹ dự trữ tài chính, bội chi NSĐP, vay và chi trả nợ gốc.</t>
    </r>
  </si>
  <si>
    <t>TT</t>
  </si>
  <si>
    <t>Tổng thu</t>
  </si>
  <si>
    <t xml:space="preserve">Thu </t>
  </si>
  <si>
    <t>NSNN</t>
  </si>
  <si>
    <t>NSĐP</t>
  </si>
  <si>
    <t>TỔNG THU NSNN</t>
  </si>
  <si>
    <t>Thuế  BVMT thu từ hàng hóa sản xuất, kinh doanh trong nước</t>
  </si>
  <si>
    <t>Thuế  BVMT thu từ hàng hóa nhập khẩu</t>
  </si>
  <si>
    <t xml:space="preserve"> Phí và lệ phí trung ương</t>
  </si>
  <si>
    <t xml:space="preserve"> Phí và lệ phí tỉnh</t>
  </si>
  <si>
    <t xml:space="preserve"> Phí và lệ phí huyện</t>
  </si>
  <si>
    <t xml:space="preserve"> Phí và lệ phí xã, phường</t>
  </si>
  <si>
    <t>Lợi nhuận được chia của Nhà nước và lợi nhuận sau thuế còn lại sau khi trích lập các quỹ
 của doanh nghiệp nhà nước (5)</t>
  </si>
  <si>
    <t>Thu từ hoạt động xuất, nhập khẩu</t>
  </si>
  <si>
    <t>Thuế GTGT thu từ hàng hóa nhập khẩu</t>
  </si>
  <si>
    <t>Thuế TTĐB thu từ hàng hóa nhập khẩu</t>
  </si>
  <si>
    <t>(1) Doanh nghiệp nhà nước do trung ương quản lý là doanh nghiệp do bộ, cơ quan ngang bộ, cơ quan thuộc Chính phủ, cơ quan khác ở trung ương  đại diện Nhà nước chủ sở hữu 100% vốn điều lệ.</t>
  </si>
  <si>
    <t>(4) Doanh nghiệp khu vực kinh tế ngoài quốc doanh là các doanh nghiệp thành lập theo Luật doanh nghiệp, Luật các tổ chức tín dụng,</t>
  </si>
  <si>
    <t xml:space="preserve">  trừ các doanh nghiệp nhà nước do trung ương, địa phương quản lý, doanh nghiệp có vốn đầu tư nước ngoài nêu trên.</t>
  </si>
  <si>
    <t xml:space="preserve">(5) Thu ngân sách nhà nước trên địa bàn, thu ngân sách địa phương cấp huyện, xã không có thu từ cổ tức, lợi nhuận được chia của Nhà nước </t>
  </si>
  <si>
    <t xml:space="preserve"> và lợi nhuận sau thuế còn lại sau khi trích lập các quỹ của doanh nghiệp nhà nước,chênh lệch thu, chi Ngân hàng Nhà nước, thu từ dầu thô, </t>
  </si>
  <si>
    <t xml:space="preserve"> thu từ hoạt động xuất, nhập khẩu. Thu chênh lệch thu, chi Ngân hàng Nhà nước chỉ áp dụng đối với thành phố Hà Nội.</t>
  </si>
  <si>
    <t>CHI CÂN ĐỐI NSĐP</t>
  </si>
  <si>
    <t xml:space="preserve"> Chi giáo dục - đào tạo và dạy nghề</t>
  </si>
  <si>
    <t xml:space="preserve"> Chi khoa học và công nghệ</t>
  </si>
  <si>
    <t>Trong đó:</t>
  </si>
  <si>
    <t xml:space="preserve">CHI CHUYỂN NGUỒN SANG NĂM SAU </t>
  </si>
  <si>
    <t xml:space="preserve">         nghiên cứu khoa học và công nghệ, chi trả lãi vay, chi bổ sung quỹ dự trữ tài chính.</t>
  </si>
  <si>
    <r>
      <rPr>
        <b/>
        <i/>
        <sz val="12"/>
        <rFont val="Times New Roman"/>
        <family val="1"/>
      </rPr>
      <t>Ghi chú</t>
    </r>
    <r>
      <rPr>
        <i/>
        <sz val="12"/>
        <rFont val="Times New Roman"/>
        <family val="1"/>
      </rPr>
      <t>:</t>
    </r>
  </si>
  <si>
    <t>- Thuế giá trị gia tăng</t>
  </si>
  <si>
    <t>BÁO CÁO ĐÁNH GIÁ THỰC HIỆN THU, CHI NGÂN SÁCH ĐỊA PHƯƠNG ĐẾN 31/10/2023 VÀ ƯỚC THỰC HIỆN NĂM 2024</t>
  </si>
  <si>
    <t>Phụ lục tổng hợp</t>
  </si>
  <si>
    <t>Dự toán huyện giao</t>
  </si>
  <si>
    <t>Dự toán HĐND xã</t>
  </si>
  <si>
    <t>Thực hiện đến 31/10</t>
  </si>
  <si>
    <t>Ước thực hiện cả năm 2023</t>
  </si>
  <si>
    <t>% Thực hiện với DT giao</t>
  </si>
  <si>
    <t>% Ước cả năm với DT giao</t>
  </si>
  <si>
    <t>Thu ngân sách nhà nước trên địa bàn</t>
  </si>
  <si>
    <t>HỘI ĐỒNG NHÂN DÂN</t>
  </si>
  <si>
    <t>Biểu mẫu số 15 - Nghị định 31</t>
  </si>
  <si>
    <t xml:space="preserve">HUYỆN YÊN CHÂU </t>
  </si>
  <si>
    <t>(Kèm theo Nghị quyết số:     /NQ-HĐND ngày  22/12/2022 của UBND xã Chiềng Sàng)</t>
  </si>
  <si>
    <t>(Kèm theo Quyết định số: 10/QĐ-UBND ngày  10/01/2022 của UBND xã Chiềng Sàng)</t>
  </si>
  <si>
    <t>Số TT</t>
  </si>
  <si>
    <t>NỘI DUNG</t>
  </si>
  <si>
    <t>1</t>
  </si>
  <si>
    <t>2</t>
  </si>
  <si>
    <t>3</t>
  </si>
  <si>
    <t>4</t>
  </si>
  <si>
    <t>Thu trên địa bàn</t>
  </si>
  <si>
    <t xml:space="preserve">Thu bổ sung cân đối từ NS huyện </t>
  </si>
  <si>
    <t xml:space="preserve">Bổ sung cân đối </t>
  </si>
  <si>
    <t xml:space="preserve">Chi sự nghiệp kinh tế </t>
  </si>
  <si>
    <t>Kinh phí thu gom, vận chuyển rác sinh hoạt nông thôn theo Chỉ thị số 25/CT-TTg của Thủ Chính phủ.</t>
  </si>
  <si>
    <t>Kinh phí duy tu bảo dưỡng đường xã</t>
  </si>
  <si>
    <t>Chi sự nghiệp giáo dục</t>
  </si>
  <si>
    <t>Kinh phí hoạt động của trung tâm học tập cộng đồng, Đề án xây dựng xã hội học tập giai đoạn 2021 - 2030 theo Quyết định 1373/QĐ-TTg</t>
  </si>
  <si>
    <t>Chi sự nghiệp Văn hóa - Thông tin</t>
  </si>
  <si>
    <t>Kinh phí hỗ trợ hoạt động đội văn nghệ quần chúng bản, tiểu khu, tổ dân phố</t>
  </si>
  <si>
    <t xml:space="preserve">Chi đảm bảo xã hội </t>
  </si>
  <si>
    <t xml:space="preserve">Chi An ninh - Quốc phòng và đối ngoại </t>
  </si>
  <si>
    <t>Bao gồm: Kinh phí thực hiện Luật Dân quân tự vệ;  kinh phí hỗ trợ thường xuyên cho các chức danh Đội trưởng, Đội phó đội dân phòng; kinh phí công tác biên giới.</t>
  </si>
  <si>
    <t xml:space="preserve">Chi quản lý hành chính </t>
  </si>
  <si>
    <t>VII</t>
  </si>
  <si>
    <t>Tiết kiệm chi để cải cách tiền lương mới.</t>
  </si>
  <si>
    <t>VIII</t>
  </si>
  <si>
    <t>Chương trình mục tiêu quốc gia phát triển KTXH vùng đồng bào dân tộc thiểu số và miền núi</t>
  </si>
  <si>
    <t>IX</t>
  </si>
  <si>
    <t>TỔNG THU NGÂN SÁCH XÃ</t>
  </si>
  <si>
    <t>TỔNG CHI NGÂN SÁCH XÃ</t>
  </si>
  <si>
    <t>(Kèm theo Báo cáo số    /BC-UBND ngày 06 tháng 12 năm 2023 của UBND xã Chiềng Đông)</t>
  </si>
  <si>
    <t>Chi an ninh - quốc phòng</t>
  </si>
  <si>
    <r>
      <rPr>
        <b/>
        <i/>
        <sz val="12"/>
        <rFont val="Times New Roman"/>
        <family val="1"/>
      </rPr>
      <t>Ghi chú</t>
    </r>
    <r>
      <rPr>
        <i/>
        <sz val="12"/>
        <rFont val="Times New Roman"/>
        <family val="1"/>
      </rPr>
      <t xml:space="preserve">: (1) Theo quy định tại Điều 7, Điều 11 và Điều 39 Luật NSNN, ngân sách huyện, xã không có nhiệm vụ chi </t>
    </r>
  </si>
  <si>
    <t>Thực hiện đến 30/11</t>
  </si>
  <si>
    <t>Đơn vị tính: Đồng</t>
  </si>
  <si>
    <t>Bao gồm kinh phí trợ cấp hưu xã; phụ cấp cộng tác viên công tác xã hội; kinh phí thăm hỏi tặng quà các đối tượng chính sách, người cao tuổi, người có uy tín nhân dịp tết nguyên đán Quý Mão năm 2023. Kinh phí thực hiện 4 không ma túy; hỗ trợ nhóm liên gia tự quản; phòng chống ma túy, rà soát đối tượng nghiện.</t>
  </si>
  <si>
    <t>Biểu mẫu số 17 - Nghị định 31</t>
  </si>
  <si>
    <t xml:space="preserve">    HUYỆN YÊN CHÂU</t>
  </si>
  <si>
    <t>Nội dung chi</t>
  </si>
  <si>
    <t>Tương đối %</t>
  </si>
  <si>
    <t>5</t>
  </si>
  <si>
    <t>Tổng thu ngân sách xã</t>
  </si>
  <si>
    <t>Tổng chi ngân sách xã</t>
  </si>
  <si>
    <t>Tòng Thế Anh</t>
  </si>
  <si>
    <t xml:space="preserve">  HỘI ĐỒNG NHÂN DÂN</t>
  </si>
  <si>
    <t>Biểu mẫu số 16 - Nghị định 31</t>
  </si>
  <si>
    <t>TM. ỦY BAN NHÂN DÂN</t>
  </si>
  <si>
    <t xml:space="preserve">Thuế Thu nhập cá nhân </t>
  </si>
  <si>
    <t xml:space="preserve">Lệ phí trước bạ </t>
  </si>
  <si>
    <t xml:space="preserve">Thu phí, lệ phí, phí môn bài </t>
  </si>
  <si>
    <t>Thuế GTGT, TNDN, tài nguyên</t>
  </si>
  <si>
    <t xml:space="preserve">Thuế TNCN từ chuyển nhượng bất động sản </t>
  </si>
  <si>
    <t xml:space="preserve">Thu khác CTN </t>
  </si>
  <si>
    <t>Thu khác (bao gồm: thu từ đất công ích và hoa lợi nông sản)</t>
  </si>
  <si>
    <t xml:space="preserve">Chương trình MTQG giảm nghèo bền vững </t>
  </si>
  <si>
    <t>Dự án 7: Nâng cao năng lực và giám sát, đánh giá Chương trình (Mã số CTMT: 0470 -  Mã số tiểu chương trình nhiệm vụ, dự án thuộc CTMT: 0477)</t>
  </si>
  <si>
    <t>Chương trình MTQG phát triển KT-XH vùng đồng bào dân tộc thiểu số và miền núi</t>
  </si>
  <si>
    <t>Dự án 2: Quy hoạch, sắp xếp, bố trí, ổn định dân cư ở những nơi cần thiết (Mã số CTMT: 0510 -  Mã số tiểu chương trình nhiệm vụ, dự án thuộc CTMT: 0512)</t>
  </si>
  <si>
    <t>Dự án 4: Đầu tư cơ sở hạ tầng thiết yếu, phục vụ sản xuất, đời sống trong vùng đồng bào dân tộc thiểu số và miền núi  và các đơn vị sự nghiệp công lập của lĩnh vực dân tộc - Tiểu dự án 1 (Mã số CTMT: 0510 -  Mã số tiểu chương trình nhiệm vụ, dự án thuộc CTMT: 0514)</t>
  </si>
  <si>
    <t>Dự án 8: Thực hiện bình đẳng giới và giải quyết những vấn đề cấp thiết đối với phụ nữ và trẻ em (Mã số CTMT: 0510 -  Mã số tiểu chương trình nhiệm vụ, dự án thuộc CTMT: 0518)</t>
  </si>
  <si>
    <t>Dự án 10: Truyền thông, tuyên truyền, vận động trong vùng đồng bào dân tộc thiểu số và miền núi. Kiểm tra, giám sát đánh giá việc tổ chức thực hiện Chương trình - Tiểu dự án 1 và Tiểu dự án 3 (Mã số CTMT: 0510 -  Mã số tiểu chương trình nhiệm vụ, dự án thuộc CTMT: 0521)</t>
  </si>
  <si>
    <t>Trong đó: + Dự án 10: - Tiểu dự án 1</t>
  </si>
  <si>
    <t xml:space="preserve">                + Dự án 10: - Tiểu dự án 3</t>
  </si>
  <si>
    <t xml:space="preserve">Dự phòng </t>
  </si>
  <si>
    <t>ĐVT: Đồng</t>
  </si>
  <si>
    <t>Dự toán năm 2024</t>
  </si>
  <si>
    <t>Ước thực hiện năm 2024</t>
  </si>
  <si>
    <t>Ước thực hiện cả năm 2024</t>
  </si>
  <si>
    <t>BÁO CÁO ĐÁNH GIÁ THỰC HIỆN THU, CHI NGÂN SÁCH ĐỊA PHƯƠNG ĐẾN 30/11/2024 VÀ ƯỚC THỰC HIỆN NĂM 2024</t>
  </si>
  <si>
    <t>Thu kết dư năm 2023</t>
  </si>
  <si>
    <t xml:space="preserve">Thu chuyển nguồn NS huyện năm 2023 sang </t>
  </si>
  <si>
    <t>Ghi chú</t>
  </si>
  <si>
    <t>Nộp trả cấp trên</t>
  </si>
  <si>
    <t>ĐÁNH GIÁ CÂN ĐỐI NGÂN SÁCH ĐỊA PHƯƠNG NĂM 2024</t>
  </si>
  <si>
    <t>ĐÁNH GIÁ THỰC HIỆN THU NGÂN SÁCH NHÀ NƯỚC THEO LĨNH VỰC NĂM 2024</t>
  </si>
  <si>
    <t>ĐÁNH GIÁ THỰC HIỆN CHI NGÂN SÁCH ĐỊA PHƯƠNG THEO CƠ CẤU CHI NĂM 2024</t>
  </si>
  <si>
    <t>(Kèm theo Báo cáo số     /BC-UBND ngày 20 tháng 12 năm 2024 của UBND xã Chiềng Đông)</t>
  </si>
  <si>
    <t>Dự toán giao năm 2024</t>
  </si>
  <si>
    <t>Thu bổ sung cân đối từ NS tỉnh</t>
  </si>
  <si>
    <t>(Kèm theo Nghị quyết số         /NQ-HĐND ngày  01/7/2025 của HĐND xã Phiêng Khoài )</t>
  </si>
  <si>
    <t>Thu từ khu vực CTN - NQD</t>
  </si>
  <si>
    <t>Thu quỹ đất công ích và hoa lợi công sản</t>
  </si>
  <si>
    <t>Thu kết dư năm 2025</t>
  </si>
  <si>
    <t>CÂN ĐỐI NGÂN SÁCH ĐỊA PHƯƠNG NĂM 2026</t>
  </si>
  <si>
    <t>Thu chuyển nguồn NS năm 2025</t>
  </si>
  <si>
    <t>Trong đó: Chi sự nghiệp giáo dục - đào tạo</t>
  </si>
  <si>
    <t>Chi từ nguồn thu tiền sử dụng đất</t>
  </si>
  <si>
    <t>DỰ TOÁN THU NGÂN SÁCH ĐỊA PHƯƠNG THEO LĨNH VỰC NĂM 2026</t>
  </si>
  <si>
    <t>Thu chuyển nguồn NS xã năm 2025</t>
  </si>
  <si>
    <t>Thu bổ sung cân đối từ NS xã</t>
  </si>
  <si>
    <t>Dự toán giao năm 2026</t>
  </si>
  <si>
    <t>DỰ TOÁN CHI NGÂN SÁCH ĐỊA PHƯƠNG THEO CƠ CẤU CHI NĂM 2026</t>
  </si>
  <si>
    <t>Dự toán năm 2026</t>
  </si>
  <si>
    <t>Phụ lục số 01</t>
  </si>
  <si>
    <t>Phụ lục số 02</t>
  </si>
  <si>
    <t>Phụ lục số 03</t>
  </si>
  <si>
    <t>(Kèm theo Nghị quyết số  85 /NQ-HĐND ngày  24/12/2025 của HĐND xã Phiêng Khoài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</si>
</sst>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_-;\-* #,##0.00\ _₫_-;_-* &quot;-&quot;??\ _₫_-;_-@_-"/>
    <numFmt numFmtId="165" formatCode="_(* #,##0_);_(* \(#,##0\);_(* &quot;-&quot;??_);_(@_)"/>
    <numFmt numFmtId="166" formatCode="_ * #,##0_ ;_ * \-#,##0_ ;_ * &quot;-&quot;??_ ;_ @_ "/>
    <numFmt numFmtId="167" formatCode="_-* #,##0\ _₫_-;\-* #,##0\ _₫_-;_-* &quot;-&quot;??\ _₫_-;_-@_-"/>
  </numFmts>
  <fonts count="39">
    <font>
      <sz val="11"/>
      <color theme="1"/>
      <name val="Calibri"/>
      <family val="2"/>
      <charset val="163"/>
      <scheme val="minor"/>
    </font>
    <font>
      <b/>
      <sz val="12"/>
      <color rgb="FF000000"/>
      <name val="Times New Roman"/>
      <family val="1"/>
    </font>
    <font>
      <i/>
      <sz val="12"/>
      <color rgb="FF000000"/>
      <name val="Times New Roman"/>
      <family val="1"/>
    </font>
    <font>
      <sz val="12"/>
      <color rgb="FF000000"/>
      <name val="Times New Roman"/>
      <family val="1"/>
    </font>
    <font>
      <b/>
      <i/>
      <sz val="12"/>
      <color rgb="FF000000"/>
      <name val="Times New Roman"/>
      <family val="1"/>
    </font>
    <font>
      <sz val="10"/>
      <color rgb="FF000000"/>
      <name val="Times New Roman"/>
      <family val="1"/>
    </font>
    <font>
      <sz val="10"/>
      <color theme="1"/>
      <name val="Calibri"/>
      <family val="2"/>
      <charset val="163"/>
      <scheme val="minor"/>
    </font>
    <font>
      <b/>
      <sz val="12"/>
      <name val="Times New Roman"/>
      <family val="1"/>
    </font>
    <font>
      <u/>
      <sz val="11"/>
      <color theme="10"/>
      <name val="Calibri"/>
      <family val="2"/>
      <charset val="163"/>
      <scheme val="minor"/>
    </font>
    <font>
      <u/>
      <sz val="12"/>
      <color theme="10"/>
      <name val="Times New Roman"/>
      <family val="1"/>
    </font>
    <font>
      <sz val="12"/>
      <color theme="1"/>
      <name val="Times New Roman"/>
      <family val="1"/>
    </font>
    <font>
      <b/>
      <sz val="11"/>
      <color theme="1"/>
      <name val="Calibri"/>
      <family val="2"/>
      <charset val="163"/>
      <scheme val="minor"/>
    </font>
    <font>
      <sz val="11"/>
      <color theme="1"/>
      <name val="Calibri"/>
      <family val="2"/>
      <charset val="163"/>
      <scheme val="minor"/>
    </font>
    <font>
      <sz val="12"/>
      <name val="Times New Roman"/>
      <family val="1"/>
    </font>
    <font>
      <i/>
      <sz val="12"/>
      <name val="Times New Roman"/>
      <family val="1"/>
    </font>
    <font>
      <b/>
      <sz val="12"/>
      <name val="Times New Romanh"/>
    </font>
    <font>
      <b/>
      <u/>
      <sz val="12"/>
      <name val="Times New Roman"/>
      <family val="1"/>
    </font>
    <font>
      <b/>
      <i/>
      <sz val="12"/>
      <name val="Times New Roman"/>
      <family val="1"/>
    </font>
    <font>
      <sz val="12"/>
      <name val=".VnTime"/>
      <family val="2"/>
    </font>
    <font>
      <b/>
      <sz val="12"/>
      <color theme="1"/>
      <name val="Times New Roman"/>
      <family val="1"/>
    </font>
    <font>
      <b/>
      <sz val="12"/>
      <name val="Times New Roman"/>
      <family val="1"/>
      <charset val="163"/>
    </font>
    <font>
      <sz val="10"/>
      <name val="Arial"/>
      <family val="2"/>
    </font>
    <font>
      <sz val="12"/>
      <color theme="0"/>
      <name val="Times New Roman"/>
      <family val="1"/>
    </font>
    <font>
      <sz val="12"/>
      <color theme="0"/>
      <name val=".VnTime"/>
      <family val="2"/>
    </font>
    <font>
      <b/>
      <sz val="12"/>
      <name val="Helv"/>
      <family val="2"/>
    </font>
    <font>
      <b/>
      <sz val="12"/>
      <name val="Times New Roman h"/>
    </font>
    <font>
      <sz val="12"/>
      <name val=".VnTime"/>
    </font>
    <font>
      <b/>
      <sz val="11"/>
      <name val="Times New Roman"/>
      <family val="1"/>
      <charset val="163"/>
    </font>
    <font>
      <sz val="12"/>
      <name val="Times New Roman"/>
      <family val="1"/>
      <charset val="163"/>
    </font>
    <font>
      <b/>
      <sz val="13"/>
      <name val="Times New Roman"/>
      <family val="1"/>
    </font>
    <font>
      <sz val="13"/>
      <name val="Times New Roman"/>
      <family val="1"/>
    </font>
    <font>
      <i/>
      <sz val="13"/>
      <name val="Times New Roman"/>
      <family val="1"/>
    </font>
    <font>
      <b/>
      <sz val="12"/>
      <color theme="0"/>
      <name val="Times New Roman"/>
      <family val="1"/>
    </font>
    <font>
      <sz val="12"/>
      <color rgb="FFFF0000"/>
      <name val=".VnTime"/>
      <family val="2"/>
    </font>
    <font>
      <b/>
      <sz val="12"/>
      <color rgb="FFFF0000"/>
      <name val="Times New Roman"/>
      <family val="1"/>
    </font>
    <font>
      <sz val="12"/>
      <color rgb="FFFF0000"/>
      <name val="Times New Roman"/>
      <family val="1"/>
    </font>
    <font>
      <b/>
      <sz val="13"/>
      <color rgb="FFFF0000"/>
      <name val="Times New Roman"/>
      <family val="1"/>
    </font>
    <font>
      <b/>
      <i/>
      <sz val="12"/>
      <color rgb="FFFF0000"/>
      <name val="Times New Roman"/>
      <family val="1"/>
    </font>
    <font>
      <i/>
      <sz val="12"/>
      <color rgb="FFFF0000"/>
      <name val="Times New Roman"/>
      <family val="1"/>
    </font>
  </fonts>
  <fills count="5">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indexed="9"/>
        <bgColor indexed="0"/>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s>
  <cellStyleXfs count="8">
    <xf numFmtId="0" fontId="0" fillId="0" borderId="0"/>
    <xf numFmtId="0" fontId="8" fillId="0" borderId="0" applyNumberFormat="0" applyFill="0" applyBorder="0" applyAlignment="0" applyProtection="0"/>
    <xf numFmtId="43" fontId="12" fillId="0" borderId="0" applyFont="0" applyFill="0" applyBorder="0" applyAlignment="0" applyProtection="0"/>
    <xf numFmtId="0" fontId="18" fillId="0" borderId="0"/>
    <xf numFmtId="0" fontId="21" fillId="0" borderId="0" applyFont="0" applyFill="0" applyBorder="0" applyAlignment="0" applyProtection="0"/>
    <xf numFmtId="43" fontId="26" fillId="0" borderId="0" applyFont="0" applyFill="0" applyBorder="0" applyAlignment="0" applyProtection="0"/>
    <xf numFmtId="0" fontId="26" fillId="0" borderId="0"/>
    <xf numFmtId="43" fontId="18" fillId="0" borderId="0" applyFont="0" applyFill="0" applyBorder="0" applyAlignment="0" applyProtection="0"/>
  </cellStyleXfs>
  <cellXfs count="406">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4" fillId="0" borderId="0" xfId="0" applyFont="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2" fillId="0" borderId="1" xfId="0" applyFont="1" applyBorder="1" applyAlignment="1">
      <alignment vertical="center" wrapText="1"/>
    </xf>
    <xf numFmtId="0" fontId="2" fillId="0" borderId="0" xfId="0" applyFont="1" applyAlignment="1">
      <alignment horizontal="left" vertical="center"/>
    </xf>
    <xf numFmtId="0" fontId="4" fillId="0" borderId="0" xfId="0" applyFont="1" applyAlignment="1">
      <alignment vertical="center"/>
    </xf>
    <xf numFmtId="0" fontId="0" fillId="0" borderId="1" xfId="0" applyBorder="1" applyAlignment="1">
      <alignment vertical="top" wrapText="1"/>
    </xf>
    <xf numFmtId="0" fontId="5" fillId="0" borderId="1" xfId="0" applyFont="1" applyBorder="1" applyAlignment="1">
      <alignment horizontal="center" vertical="center" wrapText="1"/>
    </xf>
    <xf numFmtId="0" fontId="6" fillId="0" borderId="0" xfId="0" applyFont="1"/>
    <xf numFmtId="0" fontId="0" fillId="0" borderId="0" xfId="0" applyAlignment="1">
      <alignment horizontal="left"/>
    </xf>
    <xf numFmtId="0" fontId="7" fillId="0" borderId="0" xfId="0" applyFont="1" applyAlignment="1">
      <alignment horizontal="right" vertical="center"/>
    </xf>
    <xf numFmtId="0" fontId="3" fillId="0" borderId="0" xfId="0" applyFont="1" applyAlignment="1">
      <alignment horizontal="justify" vertical="center"/>
    </xf>
    <xf numFmtId="0" fontId="3" fillId="0" borderId="1" xfId="0" applyFont="1" applyBorder="1" applyAlignment="1">
      <alignment horizontal="right" vertical="center" wrapText="1"/>
    </xf>
    <xf numFmtId="0" fontId="1" fillId="2" borderId="1" xfId="0" applyFont="1" applyFill="1" applyBorder="1" applyAlignment="1">
      <alignment vertical="center" wrapText="1"/>
    </xf>
    <xf numFmtId="0" fontId="0" fillId="0" borderId="0" xfId="0" applyAlignment="1">
      <alignment vertical="center"/>
    </xf>
    <xf numFmtId="0" fontId="9" fillId="0" borderId="1" xfId="1" applyFont="1" applyBorder="1" applyAlignment="1">
      <alignment vertical="center" wrapText="1"/>
    </xf>
    <xf numFmtId="0" fontId="10" fillId="0" borderId="0" xfId="0" applyFont="1" applyAlignment="1">
      <alignment vertical="center"/>
    </xf>
    <xf numFmtId="0" fontId="0" fillId="0" borderId="0" xfId="0" applyAlignment="1">
      <alignment vertical="center" wrapText="1"/>
    </xf>
    <xf numFmtId="0" fontId="1" fillId="0" borderId="1" xfId="0" applyFont="1" applyBorder="1" applyAlignment="1">
      <alignment horizontal="right" vertical="center" wrapText="1"/>
    </xf>
    <xf numFmtId="0" fontId="11" fillId="0" borderId="0" xfId="0" applyFont="1" applyAlignment="1">
      <alignment vertical="center"/>
    </xf>
    <xf numFmtId="3" fontId="1" fillId="0" borderId="1" xfId="0" applyNumberFormat="1" applyFont="1" applyBorder="1" applyAlignment="1">
      <alignment horizontal="center" vertical="center" wrapText="1"/>
    </xf>
    <xf numFmtId="4" fontId="1" fillId="0" borderId="1" xfId="0" applyNumberFormat="1" applyFont="1" applyBorder="1" applyAlignment="1">
      <alignment horizontal="center" vertical="center" wrapText="1"/>
    </xf>
    <xf numFmtId="3" fontId="1" fillId="0" borderId="1" xfId="0" applyNumberFormat="1" applyFont="1" applyBorder="1" applyAlignment="1">
      <alignment horizontal="right" vertical="center" wrapText="1"/>
    </xf>
    <xf numFmtId="4" fontId="1" fillId="0" borderId="1" xfId="0"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4" fontId="3" fillId="0" borderId="1" xfId="0" applyNumberFormat="1" applyFont="1" applyBorder="1" applyAlignment="1">
      <alignment horizontal="right" vertical="center" wrapText="1"/>
    </xf>
    <xf numFmtId="2" fontId="3" fillId="0" borderId="1" xfId="0" applyNumberFormat="1" applyFont="1" applyBorder="1" applyAlignment="1">
      <alignment horizontal="right" vertical="center" wrapText="1"/>
    </xf>
    <xf numFmtId="0" fontId="3" fillId="0" borderId="5" xfId="0" quotePrefix="1" applyFont="1" applyBorder="1" applyAlignment="1">
      <alignment horizontal="center" vertical="center" wrapText="1"/>
    </xf>
    <xf numFmtId="2" fontId="3" fillId="0" borderId="1" xfId="0" applyNumberFormat="1" applyFont="1" applyBorder="1" applyAlignment="1">
      <alignment vertical="center" wrapText="1"/>
    </xf>
    <xf numFmtId="165" fontId="3" fillId="0" borderId="1" xfId="2" applyNumberFormat="1" applyFont="1" applyBorder="1" applyAlignment="1">
      <alignment horizontal="right" vertical="center" wrapText="1"/>
    </xf>
    <xf numFmtId="165" fontId="1" fillId="0" borderId="1" xfId="0" applyNumberFormat="1" applyFont="1" applyBorder="1" applyAlignment="1">
      <alignment vertical="center" wrapText="1"/>
    </xf>
    <xf numFmtId="2" fontId="1" fillId="0" borderId="1" xfId="0" applyNumberFormat="1" applyFont="1" applyBorder="1" applyAlignment="1">
      <alignment vertical="center" wrapText="1"/>
    </xf>
    <xf numFmtId="165" fontId="1" fillId="0" borderId="1" xfId="2" applyNumberFormat="1" applyFont="1" applyBorder="1" applyAlignment="1">
      <alignment horizontal="right" vertical="center" wrapText="1"/>
    </xf>
    <xf numFmtId="165" fontId="1" fillId="0" borderId="1" xfId="2" applyNumberFormat="1" applyFont="1" applyBorder="1" applyAlignment="1">
      <alignment vertical="center" wrapText="1"/>
    </xf>
    <xf numFmtId="43" fontId="1" fillId="0" borderId="1" xfId="2" applyFont="1" applyBorder="1" applyAlignment="1">
      <alignment vertical="center" wrapText="1"/>
    </xf>
    <xf numFmtId="2" fontId="3" fillId="0" borderId="1" xfId="0" applyNumberFormat="1" applyFont="1" applyBorder="1" applyAlignment="1">
      <alignment horizontal="center" vertical="center" wrapText="1"/>
    </xf>
    <xf numFmtId="43" fontId="1" fillId="0" borderId="1" xfId="2" applyFont="1" applyBorder="1" applyAlignment="1">
      <alignment horizontal="right" vertical="center" wrapText="1"/>
    </xf>
    <xf numFmtId="165" fontId="1" fillId="0" borderId="1" xfId="2"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3" fillId="0" borderId="1" xfId="0" quotePrefix="1" applyFont="1" applyBorder="1" applyAlignment="1">
      <alignment horizontal="center" vertical="center" wrapText="1"/>
    </xf>
    <xf numFmtId="43" fontId="1" fillId="0" borderId="1" xfId="0" applyNumberFormat="1" applyFont="1" applyBorder="1" applyAlignment="1">
      <alignment vertical="center" wrapText="1"/>
    </xf>
    <xf numFmtId="165" fontId="0" fillId="0" borderId="0" xfId="0" applyNumberFormat="1"/>
    <xf numFmtId="2" fontId="1" fillId="0" borderId="1" xfId="0" applyNumberFormat="1" applyFont="1" applyBorder="1" applyAlignment="1">
      <alignment horizontal="center" vertical="center" wrapText="1"/>
    </xf>
    <xf numFmtId="0" fontId="10" fillId="0" borderId="0" xfId="0" applyFont="1"/>
    <xf numFmtId="0" fontId="7" fillId="0" borderId="0" xfId="0" applyFont="1" applyAlignment="1">
      <alignment horizontal="centerContinuous"/>
    </xf>
    <xf numFmtId="0" fontId="13" fillId="0" borderId="0" xfId="0" applyFont="1" applyAlignment="1">
      <alignment horizontal="right" vertical="top"/>
    </xf>
    <xf numFmtId="0" fontId="13" fillId="0" borderId="0" xfId="0" applyFont="1" applyAlignment="1">
      <alignment horizontal="centerContinuous"/>
    </xf>
    <xf numFmtId="0" fontId="13" fillId="0" borderId="0" xfId="0" applyFont="1"/>
    <xf numFmtId="0" fontId="14" fillId="0" borderId="0" xfId="0" applyFont="1"/>
    <xf numFmtId="0" fontId="14" fillId="0" borderId="0" xfId="0" quotePrefix="1" applyFont="1"/>
    <xf numFmtId="0" fontId="14" fillId="0" borderId="0" xfId="0" applyFont="1" applyAlignment="1">
      <alignment horizontal="left"/>
    </xf>
    <xf numFmtId="0" fontId="7" fillId="0" borderId="8" xfId="0" applyFont="1" applyBorder="1" applyAlignment="1">
      <alignment horizontal="center" vertical="center"/>
    </xf>
    <xf numFmtId="0" fontId="7" fillId="0" borderId="1"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vertical="center"/>
    </xf>
    <xf numFmtId="0" fontId="7" fillId="0" borderId="0" xfId="0" applyFont="1"/>
    <xf numFmtId="0" fontId="7" fillId="0" borderId="0" xfId="0" applyFont="1" applyAlignment="1">
      <alignment horizontal="center"/>
    </xf>
    <xf numFmtId="0" fontId="7" fillId="0" borderId="1" xfId="0" applyFont="1" applyBorder="1" applyAlignment="1">
      <alignment horizontal="center"/>
    </xf>
    <xf numFmtId="0" fontId="15" fillId="0" borderId="1" xfId="0" applyFont="1" applyBorder="1"/>
    <xf numFmtId="0" fontId="7" fillId="0" borderId="1" xfId="0" applyFont="1" applyBorder="1"/>
    <xf numFmtId="0" fontId="13" fillId="0" borderId="1" xfId="0" applyFont="1" applyBorder="1" applyAlignment="1">
      <alignment horizontal="center"/>
    </xf>
    <xf numFmtId="0" fontId="13" fillId="0" borderId="1" xfId="0" applyFont="1" applyBorder="1"/>
    <xf numFmtId="0" fontId="14" fillId="0" borderId="0" xfId="0" quotePrefix="1" applyFont="1" applyAlignment="1">
      <alignment horizontal="left"/>
    </xf>
    <xf numFmtId="0" fontId="13" fillId="0" borderId="0" xfId="0" applyFont="1" applyAlignment="1">
      <alignment wrapText="1"/>
    </xf>
    <xf numFmtId="0" fontId="13" fillId="0" borderId="0" xfId="0" applyFont="1" applyAlignment="1">
      <alignment horizontal="right"/>
    </xf>
    <xf numFmtId="0" fontId="14" fillId="0" borderId="0" xfId="0" applyFont="1" applyAlignment="1">
      <alignment horizontal="right"/>
    </xf>
    <xf numFmtId="0" fontId="13" fillId="0" borderId="0" xfId="3" applyFont="1"/>
    <xf numFmtId="3" fontId="3" fillId="0" borderId="1" xfId="0" applyNumberFormat="1" applyFont="1" applyBorder="1" applyAlignment="1">
      <alignment vertical="center" wrapText="1"/>
    </xf>
    <xf numFmtId="165" fontId="18" fillId="0" borderId="0" xfId="2" applyNumberFormat="1" applyFont="1"/>
    <xf numFmtId="0" fontId="18" fillId="0" borderId="0" xfId="0" applyFont="1"/>
    <xf numFmtId="43" fontId="18" fillId="0" borderId="0" xfId="2" applyFont="1"/>
    <xf numFmtId="43" fontId="7" fillId="0" borderId="0" xfId="2" applyFont="1" applyAlignment="1">
      <alignment horizontal="center"/>
    </xf>
    <xf numFmtId="165" fontId="7" fillId="0" borderId="0" xfId="2" applyNumberFormat="1" applyFont="1" applyAlignment="1">
      <alignment horizontal="center"/>
    </xf>
    <xf numFmtId="43" fontId="17" fillId="0" borderId="0" xfId="2" applyFont="1" applyAlignment="1">
      <alignment horizontal="center"/>
    </xf>
    <xf numFmtId="0" fontId="7" fillId="0" borderId="5" xfId="0" applyFont="1" applyBorder="1" applyAlignment="1">
      <alignment horizontal="center" vertical="center" wrapText="1"/>
    </xf>
    <xf numFmtId="165" fontId="7" fillId="0" borderId="5" xfId="2" quotePrefix="1" applyNumberFormat="1" applyFont="1" applyBorder="1" applyAlignment="1">
      <alignment horizontal="center" vertical="center" wrapText="1"/>
    </xf>
    <xf numFmtId="0" fontId="7" fillId="0" borderId="1" xfId="0" applyFont="1" applyBorder="1" applyAlignment="1">
      <alignment vertical="center" wrapText="1"/>
    </xf>
    <xf numFmtId="165" fontId="7" fillId="0" borderId="1" xfId="2" applyNumberFormat="1" applyFont="1" applyFill="1" applyBorder="1" applyAlignment="1">
      <alignment vertical="center"/>
    </xf>
    <xf numFmtId="43" fontId="7" fillId="0" borderId="1" xfId="2" applyFont="1" applyBorder="1" applyAlignment="1">
      <alignment horizontal="center" vertical="center"/>
    </xf>
    <xf numFmtId="0" fontId="7" fillId="0" borderId="1" xfId="0" applyFont="1" applyBorder="1" applyAlignment="1">
      <alignment horizontal="center" vertical="center" wrapText="1"/>
    </xf>
    <xf numFmtId="43" fontId="13" fillId="0" borderId="1" xfId="2" applyFont="1" applyBorder="1" applyAlignment="1">
      <alignment horizontal="center" vertical="center"/>
    </xf>
    <xf numFmtId="0" fontId="13" fillId="0" borderId="11" xfId="0" applyFont="1" applyBorder="1" applyAlignment="1">
      <alignment horizontal="center" vertical="center" wrapText="1"/>
    </xf>
    <xf numFmtId="43" fontId="13" fillId="0" borderId="13" xfId="2" applyFont="1" applyBorder="1" applyAlignment="1">
      <alignment horizontal="center" vertical="center"/>
    </xf>
    <xf numFmtId="0" fontId="13" fillId="0" borderId="12" xfId="0" applyFont="1" applyBorder="1" applyAlignment="1">
      <alignment horizontal="center" vertical="center" wrapText="1"/>
    </xf>
    <xf numFmtId="0" fontId="13" fillId="3" borderId="12" xfId="0" applyFont="1" applyFill="1" applyBorder="1" applyAlignment="1">
      <alignment vertical="center" wrapText="1"/>
    </xf>
    <xf numFmtId="43" fontId="13" fillId="0" borderId="15" xfId="2" applyFont="1" applyBorder="1" applyAlignment="1">
      <alignment horizontal="center" vertical="center"/>
    </xf>
    <xf numFmtId="43" fontId="13" fillId="0" borderId="4" xfId="2" applyFont="1" applyBorder="1" applyAlignment="1">
      <alignment horizontal="center" vertical="center"/>
    </xf>
    <xf numFmtId="0" fontId="13" fillId="3" borderId="12" xfId="0" applyFont="1" applyFill="1" applyBorder="1" applyAlignment="1">
      <alignment horizontal="center" vertical="center" wrapText="1"/>
    </xf>
    <xf numFmtId="165" fontId="13" fillId="3" borderId="15" xfId="4" applyNumberFormat="1" applyFont="1" applyFill="1" applyBorder="1" applyAlignment="1">
      <alignment horizontal="center" vertical="center" wrapText="1"/>
    </xf>
    <xf numFmtId="0" fontId="23" fillId="0" borderId="0" xfId="0" applyFont="1"/>
    <xf numFmtId="0" fontId="22" fillId="0" borderId="0" xfId="0" applyFont="1"/>
    <xf numFmtId="43" fontId="23" fillId="0" borderId="0" xfId="2" applyFont="1" applyAlignment="1">
      <alignment horizontal="right"/>
    </xf>
    <xf numFmtId="43" fontId="7" fillId="0" borderId="1" xfId="2" applyFont="1" applyFill="1" applyBorder="1" applyAlignment="1">
      <alignment vertical="center"/>
    </xf>
    <xf numFmtId="43" fontId="7" fillId="0" borderId="5" xfId="2" quotePrefix="1" applyFont="1" applyBorder="1" applyAlignment="1">
      <alignment horizontal="center" vertical="center" wrapText="1"/>
    </xf>
    <xf numFmtId="0" fontId="24" fillId="0" borderId="0" xfId="0" applyFont="1"/>
    <xf numFmtId="166" fontId="20" fillId="0" borderId="1" xfId="2" applyNumberFormat="1" applyFont="1" applyFill="1" applyBorder="1" applyAlignment="1">
      <alignment horizontal="center" vertical="center" wrapText="1"/>
    </xf>
    <xf numFmtId="0" fontId="13" fillId="3" borderId="15"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horizontal="left" vertical="center" wrapText="1"/>
    </xf>
    <xf numFmtId="0" fontId="13" fillId="3" borderId="15" xfId="0" applyFont="1" applyFill="1" applyBorder="1" applyAlignment="1">
      <alignment horizontal="center" vertical="center" wrapText="1"/>
    </xf>
    <xf numFmtId="0" fontId="13" fillId="3" borderId="15" xfId="0" applyFont="1" applyFill="1" applyBorder="1" applyAlignment="1">
      <alignment vertical="center" wrapText="1"/>
    </xf>
    <xf numFmtId="0" fontId="7" fillId="0" borderId="1" xfId="0" applyFont="1" applyBorder="1" applyAlignment="1">
      <alignment horizontal="left" vertical="center"/>
    </xf>
    <xf numFmtId="165" fontId="7" fillId="3" borderId="1" xfId="2" applyNumberFormat="1" applyFont="1" applyFill="1" applyBorder="1" applyAlignment="1">
      <alignment vertical="center"/>
    </xf>
    <xf numFmtId="0" fontId="13" fillId="3" borderId="13" xfId="0" applyFont="1" applyFill="1" applyBorder="1" applyAlignment="1">
      <alignment horizontal="center" vertical="center" wrapText="1"/>
    </xf>
    <xf numFmtId="0" fontId="13" fillId="3" borderId="13" xfId="0" applyFont="1" applyFill="1" applyBorder="1" applyAlignment="1">
      <alignment horizontal="justify"/>
    </xf>
    <xf numFmtId="165" fontId="13" fillId="3" borderId="13" xfId="4" applyNumberFormat="1" applyFont="1" applyFill="1" applyBorder="1" applyAlignment="1">
      <alignment horizontal="center" vertical="center" wrapText="1"/>
    </xf>
    <xf numFmtId="165" fontId="7" fillId="3" borderId="1" xfId="4" applyNumberFormat="1" applyFont="1" applyFill="1" applyBorder="1" applyAlignment="1">
      <alignment horizontal="center" vertical="center" wrapText="1"/>
    </xf>
    <xf numFmtId="165" fontId="13" fillId="3" borderId="15" xfId="2" applyNumberFormat="1" applyFont="1" applyFill="1" applyBorder="1"/>
    <xf numFmtId="0" fontId="13" fillId="3" borderId="13" xfId="0" applyFont="1" applyFill="1" applyBorder="1" applyAlignment="1">
      <alignment horizontal="left" vertical="center" wrapText="1"/>
    </xf>
    <xf numFmtId="0" fontId="13" fillId="3" borderId="4" xfId="0" applyFont="1" applyFill="1" applyBorder="1" applyAlignment="1">
      <alignment horizontal="center" vertical="center" wrapText="1"/>
    </xf>
    <xf numFmtId="0" fontId="13" fillId="3" borderId="4" xfId="0" applyFont="1" applyFill="1" applyBorder="1" applyAlignment="1">
      <alignment horizontal="left" vertical="center" wrapText="1"/>
    </xf>
    <xf numFmtId="165" fontId="13" fillId="3" borderId="4" xfId="4" applyNumberFormat="1" applyFont="1" applyFill="1" applyBorder="1" applyAlignment="1">
      <alignment horizontal="center" vertical="center" wrapText="1"/>
    </xf>
    <xf numFmtId="165" fontId="13" fillId="3" borderId="13" xfId="2" applyNumberFormat="1" applyFont="1" applyFill="1" applyBorder="1" applyAlignment="1">
      <alignment horizontal="center" vertical="center" wrapText="1"/>
    </xf>
    <xf numFmtId="165" fontId="13" fillId="3" borderId="4" xfId="2" applyNumberFormat="1" applyFont="1" applyFill="1" applyBorder="1" applyAlignment="1">
      <alignment horizontal="center" vertical="center" wrapText="1"/>
    </xf>
    <xf numFmtId="0" fontId="20" fillId="0" borderId="0" xfId="0" applyFont="1"/>
    <xf numFmtId="0" fontId="7" fillId="0" borderId="0" xfId="0" applyFont="1" applyAlignment="1">
      <alignment horizontal="right"/>
    </xf>
    <xf numFmtId="165" fontId="13" fillId="0" borderId="11" xfId="2" applyNumberFormat="1" applyFont="1" applyFill="1" applyBorder="1"/>
    <xf numFmtId="0" fontId="7" fillId="0" borderId="1" xfId="0" applyFont="1" applyBorder="1" applyAlignment="1">
      <alignment horizontal="centerContinuous" vertical="center"/>
    </xf>
    <xf numFmtId="3" fontId="7" fillId="0" borderId="1" xfId="0" applyNumberFormat="1" applyFont="1" applyBorder="1"/>
    <xf numFmtId="4" fontId="7" fillId="0" borderId="1" xfId="0" applyNumberFormat="1" applyFont="1" applyBorder="1"/>
    <xf numFmtId="3" fontId="16" fillId="0" borderId="1" xfId="0" applyNumberFormat="1" applyFont="1" applyBorder="1"/>
    <xf numFmtId="4" fontId="16" fillId="0" borderId="1" xfId="0" applyNumberFormat="1" applyFont="1" applyBorder="1"/>
    <xf numFmtId="4" fontId="13" fillId="0" borderId="1" xfId="0" applyNumberFormat="1" applyFont="1" applyBorder="1"/>
    <xf numFmtId="3" fontId="13" fillId="0" borderId="1" xfId="0" applyNumberFormat="1" applyFont="1" applyBorder="1"/>
    <xf numFmtId="0" fontId="14" fillId="0" borderId="1" xfId="0" applyFont="1" applyBorder="1" applyAlignment="1">
      <alignment horizontal="center"/>
    </xf>
    <xf numFmtId="3" fontId="14" fillId="0" borderId="1" xfId="0" applyNumberFormat="1" applyFont="1" applyBorder="1"/>
    <xf numFmtId="0" fontId="14" fillId="0" borderId="1" xfId="0" quotePrefix="1" applyFont="1" applyBorder="1" applyAlignment="1">
      <alignment horizontal="center"/>
    </xf>
    <xf numFmtId="0" fontId="14" fillId="0" borderId="1" xfId="0" applyFont="1" applyBorder="1"/>
    <xf numFmtId="0" fontId="13" fillId="0" borderId="1" xfId="0" quotePrefix="1" applyFont="1" applyBorder="1" applyAlignment="1">
      <alignment horizontal="center"/>
    </xf>
    <xf numFmtId="0" fontId="13" fillId="0" borderId="1" xfId="0" applyFont="1" applyBorder="1" applyAlignment="1">
      <alignment wrapText="1"/>
    </xf>
    <xf numFmtId="3" fontId="16" fillId="0" borderId="1" xfId="0" applyNumberFormat="1" applyFont="1" applyBorder="1" applyAlignment="1">
      <alignment horizontal="right"/>
    </xf>
    <xf numFmtId="4" fontId="16" fillId="0" borderId="1" xfId="0" applyNumberFormat="1" applyFont="1" applyBorder="1" applyAlignment="1">
      <alignment horizontal="right"/>
    </xf>
    <xf numFmtId="3" fontId="13" fillId="0" borderId="1" xfId="0" applyNumberFormat="1" applyFont="1" applyBorder="1" applyAlignment="1">
      <alignment horizontal="right"/>
    </xf>
    <xf numFmtId="3" fontId="14" fillId="0" borderId="1" xfId="0" applyNumberFormat="1" applyFont="1" applyBorder="1" applyAlignment="1">
      <alignment horizontal="right"/>
    </xf>
    <xf numFmtId="0" fontId="13" fillId="0" borderId="1" xfId="0" applyFont="1" applyBorder="1" applyAlignment="1">
      <alignment horizontal="center" vertical="center"/>
    </xf>
    <xf numFmtId="0" fontId="13" fillId="0" borderId="1" xfId="0" applyFont="1" applyBorder="1" applyAlignment="1">
      <alignment horizontal="left" vertical="center" wrapText="1"/>
    </xf>
    <xf numFmtId="4" fontId="7" fillId="0" borderId="1" xfId="0" applyNumberFormat="1" applyFont="1" applyBorder="1" applyAlignment="1">
      <alignment horizontal="right"/>
    </xf>
    <xf numFmtId="4" fontId="14" fillId="0" borderId="1" xfId="0" applyNumberFormat="1" applyFont="1" applyBorder="1" applyAlignment="1">
      <alignment horizontal="right"/>
    </xf>
    <xf numFmtId="4" fontId="13" fillId="0" borderId="1" xfId="0" applyNumberFormat="1" applyFont="1" applyBorder="1" applyAlignment="1">
      <alignment horizontal="right"/>
    </xf>
    <xf numFmtId="0" fontId="25" fillId="0" borderId="1" xfId="0" applyFont="1" applyBorder="1"/>
    <xf numFmtId="0" fontId="14" fillId="0" borderId="1" xfId="0" applyFont="1" applyBorder="1" applyAlignment="1">
      <alignment wrapText="1"/>
    </xf>
    <xf numFmtId="0" fontId="13" fillId="0" borderId="1" xfId="0" applyFont="1" applyBorder="1" applyAlignment="1">
      <alignment horizontal="right"/>
    </xf>
    <xf numFmtId="0" fontId="14" fillId="0" borderId="1" xfId="0" quotePrefix="1" applyFont="1" applyBorder="1" applyAlignment="1">
      <alignment horizontal="center" vertical="center"/>
    </xf>
    <xf numFmtId="165" fontId="13" fillId="0" borderId="13" xfId="2" applyNumberFormat="1" applyFont="1" applyFill="1" applyBorder="1" applyAlignment="1"/>
    <xf numFmtId="165" fontId="13" fillId="3" borderId="11" xfId="2" applyNumberFormat="1" applyFont="1" applyFill="1" applyBorder="1" applyAlignment="1"/>
    <xf numFmtId="165" fontId="13" fillId="3" borderId="12" xfId="2" applyNumberFormat="1" applyFont="1" applyFill="1" applyBorder="1" applyAlignment="1"/>
    <xf numFmtId="43" fontId="13" fillId="0" borderId="12" xfId="2" applyFont="1" applyBorder="1" applyAlignment="1">
      <alignment horizontal="center"/>
    </xf>
    <xf numFmtId="43" fontId="13" fillId="0" borderId="13" xfId="2" applyFont="1" applyBorder="1" applyAlignment="1">
      <alignment horizontal="center"/>
    </xf>
    <xf numFmtId="165" fontId="13" fillId="0" borderId="12" xfId="2" applyNumberFormat="1" applyFont="1" applyFill="1" applyBorder="1" applyAlignment="1"/>
    <xf numFmtId="165" fontId="13" fillId="0" borderId="14" xfId="2" applyNumberFormat="1" applyFont="1" applyFill="1" applyBorder="1" applyAlignment="1"/>
    <xf numFmtId="165" fontId="7" fillId="0" borderId="1" xfId="2" applyNumberFormat="1" applyFont="1" applyFill="1" applyBorder="1" applyAlignment="1"/>
    <xf numFmtId="3" fontId="7" fillId="0" borderId="1" xfId="2" applyNumberFormat="1" applyFont="1" applyFill="1" applyBorder="1" applyAlignment="1">
      <alignment wrapText="1"/>
    </xf>
    <xf numFmtId="43" fontId="7" fillId="0" borderId="1" xfId="2" applyFont="1" applyBorder="1" applyAlignment="1">
      <alignment horizontal="center"/>
    </xf>
    <xf numFmtId="165" fontId="13" fillId="0" borderId="11" xfId="2" applyNumberFormat="1" applyFont="1" applyFill="1" applyBorder="1" applyAlignment="1"/>
    <xf numFmtId="165" fontId="13" fillId="3" borderId="13" xfId="2" applyNumberFormat="1" applyFont="1" applyFill="1" applyBorder="1" applyAlignment="1"/>
    <xf numFmtId="165" fontId="13" fillId="3" borderId="4" xfId="2" applyNumberFormat="1" applyFont="1" applyFill="1" applyBorder="1" applyAlignment="1"/>
    <xf numFmtId="43" fontId="13" fillId="0" borderId="15" xfId="2" applyFont="1" applyBorder="1" applyAlignment="1">
      <alignment horizontal="center"/>
    </xf>
    <xf numFmtId="165" fontId="13" fillId="3" borderId="12" xfId="4" applyNumberFormat="1" applyFont="1" applyFill="1" applyBorder="1" applyAlignment="1">
      <alignment horizontal="center" vertical="center" wrapText="1"/>
    </xf>
    <xf numFmtId="165" fontId="7" fillId="0" borderId="1" xfId="2" applyNumberFormat="1" applyFont="1" applyFill="1" applyBorder="1" applyAlignment="1">
      <alignment horizontal="right" vertical="center" wrapText="1"/>
    </xf>
    <xf numFmtId="3" fontId="13" fillId="0" borderId="0" xfId="0" applyNumberFormat="1" applyFont="1"/>
    <xf numFmtId="164" fontId="20" fillId="0" borderId="1" xfId="5" applyNumberFormat="1" applyFont="1" applyFill="1" applyBorder="1" applyAlignment="1">
      <alignment horizontal="right" vertical="center" wrapText="1"/>
    </xf>
    <xf numFmtId="0" fontId="13" fillId="3" borderId="12" xfId="6" applyFont="1" applyFill="1" applyBorder="1" applyAlignment="1">
      <alignment horizontal="center" vertical="center" wrapText="1"/>
    </xf>
    <xf numFmtId="0" fontId="13" fillId="3" borderId="12" xfId="6" applyFont="1" applyFill="1" applyBorder="1" applyAlignment="1">
      <alignment horizontal="left" vertical="center" wrapText="1"/>
    </xf>
    <xf numFmtId="0" fontId="29" fillId="0" borderId="0" xfId="6" applyFont="1"/>
    <xf numFmtId="0" fontId="30" fillId="0" borderId="0" xfId="6" applyFont="1"/>
    <xf numFmtId="0" fontId="18" fillId="0" borderId="0" xfId="6" applyFont="1"/>
    <xf numFmtId="43" fontId="18" fillId="0" borderId="0" xfId="5" applyFont="1"/>
    <xf numFmtId="43" fontId="7" fillId="0" borderId="0" xfId="5" applyFont="1" applyAlignment="1">
      <alignment horizontal="center"/>
    </xf>
    <xf numFmtId="0" fontId="7" fillId="0" borderId="0" xfId="6" applyFont="1" applyAlignment="1">
      <alignment horizontal="center"/>
    </xf>
    <xf numFmtId="43" fontId="17" fillId="0" borderId="0" xfId="5" applyFont="1" applyAlignment="1">
      <alignment horizontal="center"/>
    </xf>
    <xf numFmtId="43" fontId="28" fillId="0" borderId="1" xfId="5" applyFont="1" applyBorder="1" applyAlignment="1">
      <alignment horizontal="center" vertical="center" wrapText="1"/>
    </xf>
    <xf numFmtId="0" fontId="7" fillId="0" borderId="5" xfId="6" applyFont="1" applyBorder="1" applyAlignment="1">
      <alignment horizontal="center" vertical="center" wrapText="1"/>
    </xf>
    <xf numFmtId="165" fontId="7" fillId="0" borderId="5" xfId="5" quotePrefix="1" applyNumberFormat="1" applyFont="1" applyBorder="1" applyAlignment="1">
      <alignment horizontal="center" vertical="center" wrapText="1"/>
    </xf>
    <xf numFmtId="0" fontId="7" fillId="0" borderId="1" xfId="6" applyFont="1" applyBorder="1" applyAlignment="1">
      <alignment vertical="center" wrapText="1"/>
    </xf>
    <xf numFmtId="165" fontId="7" fillId="0" borderId="1" xfId="5" applyNumberFormat="1" applyFont="1" applyFill="1" applyBorder="1" applyAlignment="1">
      <alignment vertical="center"/>
    </xf>
    <xf numFmtId="43" fontId="7" fillId="0" borderId="1" xfId="5" applyFont="1" applyBorder="1" applyAlignment="1">
      <alignment horizontal="center" vertical="center"/>
    </xf>
    <xf numFmtId="0" fontId="13" fillId="0" borderId="0" xfId="6" applyFont="1"/>
    <xf numFmtId="0" fontId="7" fillId="0" borderId="1" xfId="6" applyFont="1" applyBorder="1" applyAlignment="1">
      <alignment horizontal="center" vertical="center" wrapText="1"/>
    </xf>
    <xf numFmtId="43" fontId="13" fillId="0" borderId="1" xfId="5" applyFont="1" applyBorder="1" applyAlignment="1">
      <alignment horizontal="center" vertical="center"/>
    </xf>
    <xf numFmtId="0" fontId="13" fillId="0" borderId="11" xfId="6" applyFont="1" applyBorder="1" applyAlignment="1">
      <alignment horizontal="center" vertical="center" wrapText="1"/>
    </xf>
    <xf numFmtId="165" fontId="13" fillId="3" borderId="11" xfId="5" applyNumberFormat="1" applyFont="1" applyFill="1" applyBorder="1" applyAlignment="1">
      <alignment vertical="center"/>
    </xf>
    <xf numFmtId="43" fontId="13" fillId="0" borderId="12" xfId="5" applyFont="1" applyBorder="1" applyAlignment="1">
      <alignment horizontal="center" vertical="center"/>
    </xf>
    <xf numFmtId="165" fontId="13" fillId="0" borderId="12" xfId="5" applyNumberFormat="1" applyFont="1" applyBorder="1" applyAlignment="1">
      <alignment horizontal="center" vertical="center"/>
    </xf>
    <xf numFmtId="43" fontId="13" fillId="0" borderId="13" xfId="5" applyFont="1" applyBorder="1" applyAlignment="1">
      <alignment horizontal="center" vertical="center"/>
    </xf>
    <xf numFmtId="0" fontId="13" fillId="0" borderId="12" xfId="6" applyFont="1" applyBorder="1" applyAlignment="1">
      <alignment horizontal="center" vertical="center" wrapText="1"/>
    </xf>
    <xf numFmtId="0" fontId="13" fillId="3" borderId="12" xfId="6" applyFont="1" applyFill="1" applyBorder="1" applyAlignment="1">
      <alignment vertical="center" wrapText="1"/>
    </xf>
    <xf numFmtId="165" fontId="13" fillId="3" borderId="12" xfId="5" applyNumberFormat="1" applyFont="1" applyFill="1" applyBorder="1" applyAlignment="1">
      <alignment vertical="center"/>
    </xf>
    <xf numFmtId="165" fontId="13" fillId="0" borderId="15" xfId="5" applyNumberFormat="1" applyFont="1" applyBorder="1" applyAlignment="1">
      <alignment horizontal="center" vertical="center"/>
    </xf>
    <xf numFmtId="43" fontId="13" fillId="0" borderId="15" xfId="5" applyFont="1" applyBorder="1" applyAlignment="1">
      <alignment horizontal="center" vertical="center"/>
    </xf>
    <xf numFmtId="165" fontId="7" fillId="0" borderId="1" xfId="5" applyNumberFormat="1" applyFont="1" applyBorder="1" applyAlignment="1">
      <alignment horizontal="center" vertical="center"/>
    </xf>
    <xf numFmtId="0" fontId="13" fillId="0" borderId="13" xfId="6" applyFont="1" applyBorder="1" applyAlignment="1">
      <alignment horizontal="center" vertical="center" wrapText="1"/>
    </xf>
    <xf numFmtId="0" fontId="13" fillId="0" borderId="13" xfId="6" applyFont="1" applyBorder="1" applyAlignment="1">
      <alignment vertical="center" wrapText="1"/>
    </xf>
    <xf numFmtId="165" fontId="13" fillId="3" borderId="13" xfId="5" applyNumberFormat="1" applyFont="1" applyFill="1" applyBorder="1" applyAlignment="1">
      <alignment vertical="center"/>
    </xf>
    <xf numFmtId="0" fontId="7" fillId="0" borderId="12" xfId="6" applyFont="1" applyBorder="1" applyAlignment="1">
      <alignment horizontal="center" vertical="center"/>
    </xf>
    <xf numFmtId="0" fontId="7" fillId="0" borderId="12" xfId="6" applyFont="1" applyBorder="1" applyAlignment="1">
      <alignment horizontal="left" vertical="center"/>
    </xf>
    <xf numFmtId="43" fontId="7" fillId="0" borderId="12" xfId="5" applyFont="1" applyBorder="1" applyAlignment="1">
      <alignment horizontal="center" vertical="center"/>
    </xf>
    <xf numFmtId="165" fontId="7" fillId="0" borderId="12" xfId="5" applyNumberFormat="1" applyFont="1" applyBorder="1" applyAlignment="1">
      <alignment horizontal="center" vertical="center"/>
    </xf>
    <xf numFmtId="43" fontId="7" fillId="0" borderId="15" xfId="5" applyFont="1" applyBorder="1" applyAlignment="1">
      <alignment horizontal="center" vertical="center"/>
    </xf>
    <xf numFmtId="165" fontId="7" fillId="0" borderId="15" xfId="5" applyNumberFormat="1" applyFont="1" applyBorder="1" applyAlignment="1">
      <alignment horizontal="center" vertical="center"/>
    </xf>
    <xf numFmtId="43" fontId="13" fillId="0" borderId="14" xfId="5" applyFont="1" applyBorder="1" applyAlignment="1">
      <alignment horizontal="center" vertical="center"/>
    </xf>
    <xf numFmtId="43" fontId="13" fillId="0" borderId="4" xfId="5" applyFont="1" applyBorder="1" applyAlignment="1">
      <alignment horizontal="center" vertical="center"/>
    </xf>
    <xf numFmtId="0" fontId="7" fillId="0" borderId="0" xfId="6" applyFont="1"/>
    <xf numFmtId="43" fontId="13" fillId="0" borderId="0" xfId="5" applyFont="1" applyAlignment="1">
      <alignment horizontal="right"/>
    </xf>
    <xf numFmtId="0" fontId="22" fillId="0" borderId="0" xfId="6" applyFont="1"/>
    <xf numFmtId="43" fontId="23" fillId="0" borderId="0" xfId="5" applyFont="1" applyAlignment="1">
      <alignment horizontal="right"/>
    </xf>
    <xf numFmtId="0" fontId="17" fillId="0" borderId="0" xfId="6" applyFont="1" applyAlignment="1">
      <alignment horizontal="center"/>
    </xf>
    <xf numFmtId="43" fontId="7" fillId="0" borderId="5" xfId="5" applyFont="1" applyBorder="1" applyAlignment="1">
      <alignment horizontal="center" vertical="center" wrapText="1"/>
    </xf>
    <xf numFmtId="43" fontId="7" fillId="0" borderId="1" xfId="5" applyFont="1" applyBorder="1" applyAlignment="1">
      <alignment horizontal="center" vertical="center" wrapText="1"/>
    </xf>
    <xf numFmtId="0" fontId="7" fillId="0" borderId="12" xfId="6" applyFont="1" applyBorder="1" applyAlignment="1">
      <alignment vertical="center"/>
    </xf>
    <xf numFmtId="0" fontId="7" fillId="0" borderId="14" xfId="6" applyFont="1" applyBorder="1" applyAlignment="1">
      <alignment horizontal="center" vertical="center"/>
    </xf>
    <xf numFmtId="0" fontId="7" fillId="0" borderId="14" xfId="6" applyFont="1" applyBorder="1" applyAlignment="1">
      <alignment vertical="center"/>
    </xf>
    <xf numFmtId="43" fontId="7" fillId="0" borderId="14" xfId="5" applyFont="1" applyBorder="1" applyAlignment="1">
      <alignment horizontal="center" vertical="center"/>
    </xf>
    <xf numFmtId="0" fontId="29" fillId="0" borderId="0" xfId="6" applyFont="1" applyAlignment="1">
      <alignment horizontal="center"/>
    </xf>
    <xf numFmtId="43" fontId="29" fillId="0" borderId="0" xfId="5" applyFont="1" applyBorder="1" applyAlignment="1">
      <alignment horizontal="center"/>
    </xf>
    <xf numFmtId="165" fontId="20" fillId="0" borderId="1" xfId="5" applyNumberFormat="1" applyFont="1" applyFill="1" applyBorder="1" applyAlignment="1">
      <alignment horizontal="right" vertical="center" wrapText="1"/>
    </xf>
    <xf numFmtId="0" fontId="13" fillId="3" borderId="12" xfId="6" applyFont="1" applyFill="1" applyBorder="1" applyAlignment="1">
      <alignment horizontal="justify" vertical="center"/>
    </xf>
    <xf numFmtId="43" fontId="7" fillId="0" borderId="5" xfId="5" quotePrefix="1" applyFont="1" applyBorder="1" applyAlignment="1">
      <alignment horizontal="center" vertical="center" wrapText="1"/>
    </xf>
    <xf numFmtId="0" fontId="24" fillId="0" borderId="0" xfId="6" applyFont="1"/>
    <xf numFmtId="165" fontId="13" fillId="3" borderId="1" xfId="4" applyNumberFormat="1" applyFont="1" applyFill="1" applyBorder="1" applyAlignment="1">
      <alignment horizontal="center" vertical="center" wrapText="1"/>
    </xf>
    <xf numFmtId="0" fontId="13" fillId="3" borderId="4" xfId="6" applyFont="1" applyFill="1" applyBorder="1" applyAlignment="1">
      <alignment horizontal="center" vertical="center" wrapText="1"/>
    </xf>
    <xf numFmtId="2" fontId="13" fillId="0" borderId="13" xfId="6" applyNumberFormat="1" applyFont="1" applyBorder="1" applyAlignment="1">
      <alignment vertical="center"/>
    </xf>
    <xf numFmtId="2" fontId="13" fillId="0" borderId="12" xfId="6" applyNumberFormat="1" applyFont="1" applyBorder="1" applyAlignment="1">
      <alignment vertical="center"/>
    </xf>
    <xf numFmtId="2" fontId="13" fillId="0" borderId="15" xfId="6" applyNumberFormat="1" applyFont="1" applyBorder="1" applyAlignment="1">
      <alignment vertical="center"/>
    </xf>
    <xf numFmtId="2" fontId="7" fillId="0" borderId="1" xfId="6" applyNumberFormat="1" applyFont="1" applyBorder="1" applyAlignment="1">
      <alignment vertical="center"/>
    </xf>
    <xf numFmtId="2" fontId="13" fillId="0" borderId="14" xfId="6" applyNumberFormat="1" applyFont="1" applyBorder="1" applyAlignment="1">
      <alignment vertical="center"/>
    </xf>
    <xf numFmtId="2" fontId="7" fillId="0" borderId="5" xfId="6" applyNumberFormat="1" applyFont="1" applyBorder="1" applyAlignment="1">
      <alignment vertical="center"/>
    </xf>
    <xf numFmtId="43" fontId="7" fillId="0" borderId="1" xfId="5" applyFont="1" applyBorder="1" applyAlignment="1">
      <alignment vertical="center"/>
    </xf>
    <xf numFmtId="43" fontId="7" fillId="0" borderId="5" xfId="5" applyFont="1" applyBorder="1" applyAlignment="1">
      <alignment vertical="center"/>
    </xf>
    <xf numFmtId="0" fontId="7" fillId="3"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0" xfId="0" applyFont="1" applyFill="1" applyAlignment="1">
      <alignment horizontal="center" vertical="center"/>
    </xf>
    <xf numFmtId="165" fontId="13" fillId="0" borderId="1" xfId="5" applyNumberFormat="1" applyFont="1" applyBorder="1" applyAlignment="1">
      <alignment horizontal="center" vertical="center"/>
    </xf>
    <xf numFmtId="166" fontId="13" fillId="0" borderId="0" xfId="5" applyNumberFormat="1" applyFont="1" applyFill="1"/>
    <xf numFmtId="0" fontId="13" fillId="3" borderId="1" xfId="0" applyFont="1" applyFill="1" applyBorder="1" applyAlignment="1">
      <alignment horizontal="center" vertical="center" wrapText="1"/>
    </xf>
    <xf numFmtId="0" fontId="13" fillId="3" borderId="1" xfId="0" applyFont="1" applyFill="1" applyBorder="1" applyAlignment="1">
      <alignment horizontal="justify" vertical="center"/>
    </xf>
    <xf numFmtId="0" fontId="13" fillId="0" borderId="0" xfId="0" applyFont="1" applyAlignment="1">
      <alignment vertical="center"/>
    </xf>
    <xf numFmtId="0" fontId="13" fillId="3" borderId="13" xfId="0" applyFont="1" applyFill="1" applyBorder="1" applyAlignment="1">
      <alignment horizontal="justify" vertical="center"/>
    </xf>
    <xf numFmtId="0" fontId="13" fillId="0" borderId="1" xfId="0" quotePrefix="1" applyFont="1" applyBorder="1"/>
    <xf numFmtId="0" fontId="13" fillId="0" borderId="1" xfId="0" quotePrefix="1" applyFont="1" applyBorder="1" applyAlignment="1">
      <alignment horizontal="center" vertical="center"/>
    </xf>
    <xf numFmtId="0" fontId="14" fillId="0" borderId="11" xfId="0" quotePrefix="1" applyFont="1" applyBorder="1" applyAlignment="1">
      <alignment horizontal="center" vertical="center"/>
    </xf>
    <xf numFmtId="0" fontId="13" fillId="3" borderId="11" xfId="0" applyFont="1" applyFill="1" applyBorder="1" applyAlignment="1">
      <alignment horizontal="justify" vertical="center"/>
    </xf>
    <xf numFmtId="165" fontId="13" fillId="3" borderId="11" xfId="4" applyNumberFormat="1" applyFont="1" applyFill="1" applyBorder="1" applyAlignment="1">
      <alignment horizontal="center" vertical="center" wrapText="1"/>
    </xf>
    <xf numFmtId="3" fontId="14" fillId="0" borderId="11" xfId="0" applyNumberFormat="1" applyFont="1" applyBorder="1"/>
    <xf numFmtId="3" fontId="14" fillId="0" borderId="11" xfId="0" applyNumberFormat="1" applyFont="1" applyBorder="1" applyAlignment="1">
      <alignment horizontal="right"/>
    </xf>
    <xf numFmtId="4" fontId="14" fillId="0" borderId="11" xfId="0" applyNumberFormat="1" applyFont="1" applyBorder="1" applyAlignment="1">
      <alignment horizontal="right"/>
    </xf>
    <xf numFmtId="0" fontId="14" fillId="0" borderId="12" xfId="0" quotePrefix="1" applyFont="1" applyBorder="1" applyAlignment="1">
      <alignment horizontal="center" vertical="center"/>
    </xf>
    <xf numFmtId="0" fontId="13" fillId="3" borderId="12" xfId="0" applyFont="1" applyFill="1" applyBorder="1" applyAlignment="1">
      <alignment horizontal="justify" vertical="center"/>
    </xf>
    <xf numFmtId="3" fontId="14" fillId="0" borderId="12" xfId="0" applyNumberFormat="1" applyFont="1" applyBorder="1"/>
    <xf numFmtId="3" fontId="14" fillId="0" borderId="12" xfId="0" applyNumberFormat="1" applyFont="1" applyBorder="1" applyAlignment="1">
      <alignment horizontal="right"/>
    </xf>
    <xf numFmtId="4" fontId="14" fillId="0" borderId="12" xfId="0" applyNumberFormat="1" applyFont="1" applyBorder="1" applyAlignment="1">
      <alignment horizontal="right"/>
    </xf>
    <xf numFmtId="0" fontId="14" fillId="0" borderId="14" xfId="0" quotePrefix="1" applyFont="1" applyBorder="1" applyAlignment="1">
      <alignment horizontal="center" vertical="center"/>
    </xf>
    <xf numFmtId="3" fontId="14" fillId="0" borderId="14" xfId="0" applyNumberFormat="1" applyFont="1" applyBorder="1"/>
    <xf numFmtId="3" fontId="14" fillId="0" borderId="14" xfId="0" applyNumberFormat="1" applyFont="1" applyBorder="1" applyAlignment="1">
      <alignment horizontal="right"/>
    </xf>
    <xf numFmtId="4" fontId="14" fillId="0" borderId="14" xfId="0" applyNumberFormat="1" applyFont="1" applyBorder="1" applyAlignment="1">
      <alignment horizontal="right"/>
    </xf>
    <xf numFmtId="0" fontId="14" fillId="0" borderId="13" xfId="0" quotePrefix="1" applyFont="1" applyBorder="1" applyAlignment="1">
      <alignment horizontal="center" vertical="center"/>
    </xf>
    <xf numFmtId="0" fontId="13" fillId="3" borderId="14" xfId="0" applyFont="1" applyFill="1" applyBorder="1" applyAlignment="1">
      <alignment horizontal="justify" vertical="center"/>
    </xf>
    <xf numFmtId="165" fontId="13" fillId="3" borderId="14" xfId="4" applyNumberFormat="1" applyFont="1" applyFill="1" applyBorder="1" applyAlignment="1">
      <alignment horizontal="center" vertical="center" wrapText="1"/>
    </xf>
    <xf numFmtId="3" fontId="13" fillId="0" borderId="1" xfId="0" applyNumberFormat="1" applyFont="1" applyBorder="1" applyAlignment="1">
      <alignment horizontal="right" vertical="center"/>
    </xf>
    <xf numFmtId="4" fontId="13" fillId="0" borderId="1" xfId="0" applyNumberFormat="1" applyFont="1" applyBorder="1" applyAlignment="1">
      <alignment horizontal="right" vertical="center"/>
    </xf>
    <xf numFmtId="167" fontId="7" fillId="0" borderId="0" xfId="5" applyNumberFormat="1" applyFont="1" applyFill="1"/>
    <xf numFmtId="166" fontId="7" fillId="0" borderId="0" xfId="5" applyNumberFormat="1" applyFont="1" applyFill="1"/>
    <xf numFmtId="164" fontId="7" fillId="0" borderId="0" xfId="5" applyNumberFormat="1" applyFont="1" applyFill="1"/>
    <xf numFmtId="167" fontId="7" fillId="0" borderId="0" xfId="5" applyNumberFormat="1" applyFont="1" applyFill="1" applyAlignment="1">
      <alignment horizontal="right"/>
    </xf>
    <xf numFmtId="166" fontId="13" fillId="0" borderId="6" xfId="5" applyNumberFormat="1" applyFont="1" applyFill="1" applyBorder="1"/>
    <xf numFmtId="166" fontId="13" fillId="0" borderId="6" xfId="5" applyNumberFormat="1" applyFont="1" applyFill="1" applyBorder="1" applyAlignment="1">
      <alignment wrapText="1"/>
    </xf>
    <xf numFmtId="167" fontId="13" fillId="0" borderId="6" xfId="5" applyNumberFormat="1" applyFont="1" applyFill="1" applyBorder="1"/>
    <xf numFmtId="164" fontId="7" fillId="0" borderId="5" xfId="5" applyNumberFormat="1" applyFont="1" applyFill="1" applyBorder="1" applyAlignment="1">
      <alignment horizontal="center" vertical="center" wrapText="1"/>
    </xf>
    <xf numFmtId="167" fontId="7" fillId="0" borderId="5" xfId="5" applyNumberFormat="1" applyFont="1" applyFill="1" applyBorder="1" applyAlignment="1">
      <alignment horizontal="center" vertical="center" wrapText="1"/>
    </xf>
    <xf numFmtId="166" fontId="7" fillId="0" borderId="1" xfId="5" applyNumberFormat="1" applyFont="1" applyFill="1" applyBorder="1" applyAlignment="1">
      <alignment horizontal="center" vertical="center" wrapText="1"/>
    </xf>
    <xf numFmtId="167" fontId="7" fillId="0" borderId="1" xfId="5" applyNumberFormat="1" applyFont="1" applyFill="1" applyBorder="1" applyAlignment="1">
      <alignment horizontal="right" vertical="center" wrapText="1"/>
    </xf>
    <xf numFmtId="164" fontId="7" fillId="0" borderId="1" xfId="5" applyNumberFormat="1" applyFont="1" applyFill="1" applyBorder="1" applyAlignment="1">
      <alignment horizontal="right" vertical="center"/>
    </xf>
    <xf numFmtId="166" fontId="7" fillId="0" borderId="0" xfId="5" applyNumberFormat="1" applyFont="1" applyFill="1" applyAlignment="1">
      <alignment horizontal="center" vertical="center"/>
    </xf>
    <xf numFmtId="0" fontId="13" fillId="0" borderId="0" xfId="5" applyNumberFormat="1" applyFont="1" applyFill="1" applyBorder="1" applyAlignment="1">
      <alignment horizontal="left" vertical="center" wrapText="1"/>
    </xf>
    <xf numFmtId="164" fontId="13" fillId="0" borderId="0" xfId="5" applyNumberFormat="1" applyFont="1" applyAlignment="1">
      <alignment horizontal="right"/>
    </xf>
    <xf numFmtId="167" fontId="13" fillId="0" borderId="0" xfId="5" applyNumberFormat="1" applyFont="1" applyFill="1"/>
    <xf numFmtId="164" fontId="13" fillId="0" borderId="0" xfId="5" applyNumberFormat="1" applyFont="1" applyFill="1"/>
    <xf numFmtId="167" fontId="13" fillId="0" borderId="0" xfId="5" applyNumberFormat="1" applyFont="1" applyFill="1" applyAlignment="1">
      <alignment horizontal="right"/>
    </xf>
    <xf numFmtId="166" fontId="13" fillId="0" borderId="0" xfId="5" applyNumberFormat="1" applyFont="1" applyFill="1" applyAlignment="1">
      <alignment wrapText="1"/>
    </xf>
    <xf numFmtId="0" fontId="33" fillId="0" borderId="0" xfId="6" applyFont="1"/>
    <xf numFmtId="0" fontId="34" fillId="0" borderId="0" xfId="6" applyFont="1" applyAlignment="1">
      <alignment horizontal="center"/>
    </xf>
    <xf numFmtId="0" fontId="34" fillId="0" borderId="5" xfId="6" applyFont="1" applyBorder="1" applyAlignment="1">
      <alignment horizontal="center" vertical="center" wrapText="1"/>
    </xf>
    <xf numFmtId="0" fontId="34" fillId="0" borderId="1" xfId="6" applyFont="1" applyBorder="1" applyAlignment="1">
      <alignment horizontal="center" vertical="center" wrapText="1"/>
    </xf>
    <xf numFmtId="165" fontId="34" fillId="0" borderId="1" xfId="5" applyNumberFormat="1" applyFont="1" applyFill="1" applyBorder="1" applyAlignment="1">
      <alignment vertical="center"/>
    </xf>
    <xf numFmtId="165" fontId="35" fillId="3" borderId="12" xfId="5" applyNumberFormat="1" applyFont="1" applyFill="1" applyBorder="1" applyAlignment="1">
      <alignment vertical="center"/>
    </xf>
    <xf numFmtId="3" fontId="35" fillId="4" borderId="13" xfId="6" applyNumberFormat="1" applyFont="1" applyFill="1" applyBorder="1" applyAlignment="1" applyProtection="1">
      <alignment horizontal="right" vertical="center" wrapText="1" shrinkToFit="1"/>
      <protection locked="0"/>
    </xf>
    <xf numFmtId="3" fontId="34" fillId="4" borderId="13" xfId="6" applyNumberFormat="1" applyFont="1" applyFill="1" applyBorder="1" applyAlignment="1" applyProtection="1">
      <alignment horizontal="right" vertical="center" wrapText="1" shrinkToFit="1"/>
      <protection locked="0"/>
    </xf>
    <xf numFmtId="165" fontId="34" fillId="0" borderId="14" xfId="5" applyNumberFormat="1" applyFont="1" applyBorder="1" applyAlignment="1">
      <alignment horizontal="right" vertical="center"/>
    </xf>
    <xf numFmtId="0" fontId="36" fillId="0" borderId="0" xfId="6" applyFont="1" applyAlignment="1">
      <alignment horizontal="center"/>
    </xf>
    <xf numFmtId="4" fontId="33" fillId="0" borderId="0" xfId="6" applyNumberFormat="1" applyFont="1"/>
    <xf numFmtId="165" fontId="33" fillId="0" borderId="0" xfId="5" applyNumberFormat="1" applyFont="1"/>
    <xf numFmtId="43" fontId="33" fillId="0" borderId="0" xfId="5" applyFont="1"/>
    <xf numFmtId="43" fontId="37" fillId="0" borderId="0" xfId="5" applyFont="1" applyAlignment="1">
      <alignment horizontal="center"/>
    </xf>
    <xf numFmtId="165" fontId="34" fillId="0" borderId="0" xfId="5" applyNumberFormat="1" applyFont="1" applyAlignment="1">
      <alignment horizontal="center"/>
    </xf>
    <xf numFmtId="165" fontId="34" fillId="0" borderId="5" xfId="5" quotePrefix="1" applyNumberFormat="1" applyFont="1" applyBorder="1" applyAlignment="1">
      <alignment horizontal="center" vertical="center" wrapText="1"/>
    </xf>
    <xf numFmtId="165" fontId="35" fillId="3" borderId="11" xfId="5" applyNumberFormat="1" applyFont="1" applyFill="1" applyBorder="1" applyAlignment="1">
      <alignment vertical="center"/>
    </xf>
    <xf numFmtId="3" fontId="34" fillId="0" borderId="1" xfId="5" applyNumberFormat="1" applyFont="1" applyFill="1" applyBorder="1" applyAlignment="1">
      <alignment vertical="center" wrapText="1"/>
    </xf>
    <xf numFmtId="43" fontId="34" fillId="0" borderId="12" xfId="5" applyFont="1" applyBorder="1" applyAlignment="1">
      <alignment horizontal="center" vertical="center"/>
    </xf>
    <xf numFmtId="43" fontId="34" fillId="0" borderId="15" xfId="5" applyFont="1" applyBorder="1" applyAlignment="1">
      <alignment horizontal="center" vertical="center"/>
    </xf>
    <xf numFmtId="165" fontId="34" fillId="0" borderId="12" xfId="5" applyNumberFormat="1" applyFont="1" applyBorder="1" applyAlignment="1">
      <alignment horizontal="right" vertical="center"/>
    </xf>
    <xf numFmtId="165" fontId="35" fillId="3" borderId="12" xfId="4" applyNumberFormat="1" applyFont="1" applyFill="1" applyBorder="1" applyAlignment="1">
      <alignment horizontal="center" vertical="center" wrapText="1"/>
    </xf>
    <xf numFmtId="165" fontId="35" fillId="3" borderId="13" xfId="4" applyNumberFormat="1" applyFont="1" applyFill="1" applyBorder="1" applyAlignment="1">
      <alignment horizontal="center" vertical="center" wrapText="1"/>
    </xf>
    <xf numFmtId="165" fontId="35" fillId="3" borderId="4" xfId="4" applyNumberFormat="1" applyFont="1" applyFill="1" applyBorder="1" applyAlignment="1">
      <alignment horizontal="center" vertical="center" wrapText="1"/>
    </xf>
    <xf numFmtId="0" fontId="35" fillId="0" borderId="0" xfId="6" applyFont="1"/>
    <xf numFmtId="165" fontId="34" fillId="0" borderId="0" xfId="5" applyNumberFormat="1" applyFont="1" applyFill="1" applyAlignment="1">
      <alignment horizontal="left"/>
    </xf>
    <xf numFmtId="165" fontId="35" fillId="0" borderId="6" xfId="5" applyNumberFormat="1" applyFont="1" applyFill="1" applyBorder="1" applyAlignment="1">
      <alignment wrapText="1"/>
    </xf>
    <xf numFmtId="167" fontId="34" fillId="0" borderId="1" xfId="5" applyNumberFormat="1" applyFont="1" applyFill="1" applyBorder="1" applyAlignment="1">
      <alignment horizontal="right" vertical="center" wrapText="1"/>
    </xf>
    <xf numFmtId="165" fontId="35" fillId="0" borderId="0" xfId="5" applyNumberFormat="1" applyFont="1" applyFill="1" applyAlignment="1">
      <alignment wrapText="1"/>
    </xf>
    <xf numFmtId="165" fontId="13" fillId="0" borderId="0" xfId="6" applyNumberFormat="1" applyFont="1"/>
    <xf numFmtId="0" fontId="7" fillId="0" borderId="0" xfId="6" applyFont="1" applyAlignment="1">
      <alignment horizontal="center" vertical="center" wrapText="1"/>
    </xf>
    <xf numFmtId="0" fontId="13" fillId="3" borderId="4" xfId="6" applyFont="1" applyFill="1" applyBorder="1" applyAlignment="1">
      <alignment horizontal="left" vertical="center" wrapText="1"/>
    </xf>
    <xf numFmtId="165" fontId="7" fillId="0" borderId="4" xfId="5" applyNumberFormat="1" applyFont="1" applyBorder="1" applyAlignment="1">
      <alignment horizontal="center" vertical="center"/>
    </xf>
    <xf numFmtId="165" fontId="35" fillId="0" borderId="1" xfId="5" applyNumberFormat="1" applyFont="1" applyFill="1" applyBorder="1" applyAlignment="1">
      <alignment vertical="center"/>
    </xf>
    <xf numFmtId="0" fontId="13" fillId="0" borderId="1" xfId="6" applyFont="1" applyBorder="1" applyAlignment="1">
      <alignment horizontal="center" vertical="center" wrapText="1"/>
    </xf>
    <xf numFmtId="0" fontId="13" fillId="0" borderId="1" xfId="6" applyFont="1" applyBorder="1" applyAlignment="1">
      <alignment vertical="center" wrapText="1"/>
    </xf>
    <xf numFmtId="165" fontId="13" fillId="0" borderId="1" xfId="5" applyNumberFormat="1" applyFont="1" applyFill="1" applyBorder="1" applyAlignment="1">
      <alignment vertical="center"/>
    </xf>
    <xf numFmtId="0" fontId="14" fillId="3" borderId="4" xfId="6" applyFont="1" applyFill="1" applyBorder="1" applyAlignment="1">
      <alignment horizontal="center" vertical="center" wrapText="1"/>
    </xf>
    <xf numFmtId="0" fontId="14" fillId="3" borderId="4" xfId="6" applyFont="1" applyFill="1" applyBorder="1" applyAlignment="1">
      <alignment horizontal="left" vertical="center" wrapText="1"/>
    </xf>
    <xf numFmtId="165" fontId="38" fillId="3" borderId="4" xfId="4" applyNumberFormat="1" applyFont="1" applyFill="1" applyBorder="1" applyAlignment="1">
      <alignment horizontal="center" vertical="center" wrapText="1"/>
    </xf>
    <xf numFmtId="165" fontId="14" fillId="3" borderId="4" xfId="4" applyNumberFormat="1" applyFont="1" applyFill="1" applyBorder="1" applyAlignment="1">
      <alignment horizontal="center" vertical="center" wrapText="1"/>
    </xf>
    <xf numFmtId="165" fontId="17" fillId="0" borderId="4" xfId="5" applyNumberFormat="1" applyFont="1" applyBorder="1" applyAlignment="1">
      <alignment horizontal="center" vertical="center"/>
    </xf>
    <xf numFmtId="43" fontId="14" fillId="0" borderId="4" xfId="5" applyFont="1" applyBorder="1" applyAlignment="1">
      <alignment horizontal="center" vertical="center"/>
    </xf>
    <xf numFmtId="0" fontId="14" fillId="0" borderId="0" xfId="6" applyFont="1"/>
    <xf numFmtId="165" fontId="14" fillId="0" borderId="1" xfId="5" applyNumberFormat="1" applyFont="1" applyFill="1" applyBorder="1" applyAlignment="1">
      <alignment vertical="center"/>
    </xf>
    <xf numFmtId="0" fontId="1" fillId="0" borderId="10"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xf numFmtId="0" fontId="19"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right"/>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xf>
    <xf numFmtId="0" fontId="1" fillId="0" borderId="0" xfId="0" applyFont="1" applyAlignment="1">
      <alignment horizontal="center" vertical="center" wrapText="1"/>
    </xf>
    <xf numFmtId="0" fontId="2" fillId="0" borderId="0" xfId="0" applyFont="1" applyAlignment="1">
      <alignment horizontal="center" vertical="center"/>
    </xf>
    <xf numFmtId="0" fontId="17" fillId="0" borderId="2" xfId="0" applyFont="1" applyBorder="1" applyAlignment="1">
      <alignment horizontal="left" vertical="center" wrapText="1"/>
    </xf>
    <xf numFmtId="0" fontId="4" fillId="0" borderId="2" xfId="0" applyFont="1" applyBorder="1" applyAlignment="1">
      <alignment horizontal="left"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0" xfId="0" applyFont="1" applyAlignment="1">
      <alignment horizontal="right"/>
    </xf>
    <xf numFmtId="0" fontId="7" fillId="0" borderId="4" xfId="0" applyFont="1" applyBorder="1" applyAlignment="1">
      <alignment horizontal="center" vertical="center" wrapTex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xf>
    <xf numFmtId="0" fontId="14" fillId="0" borderId="0" xfId="0" quotePrefix="1" applyFont="1" applyAlignment="1">
      <alignment horizontal="left"/>
    </xf>
    <xf numFmtId="0" fontId="14" fillId="0" borderId="0" xfId="0" quotePrefix="1" applyFont="1" applyAlignment="1">
      <alignment horizontal="center"/>
    </xf>
    <xf numFmtId="0" fontId="7" fillId="0" borderId="1" xfId="0" applyFont="1" applyBorder="1" applyAlignment="1">
      <alignment horizontal="center" vertical="center"/>
    </xf>
    <xf numFmtId="0" fontId="14" fillId="0" borderId="0" xfId="0" applyFont="1" applyAlignment="1">
      <alignment horizontal="left"/>
    </xf>
    <xf numFmtId="0" fontId="14" fillId="0" borderId="0" xfId="0" quotePrefix="1" applyFont="1" applyAlignment="1">
      <alignment horizontal="left" wrapText="1"/>
    </xf>
    <xf numFmtId="0" fontId="14" fillId="0" borderId="0" xfId="6" applyFont="1" applyAlignment="1">
      <alignment horizontal="center"/>
    </xf>
    <xf numFmtId="0" fontId="7" fillId="0" borderId="0" xfId="6" applyFont="1" applyAlignment="1">
      <alignment horizontal="center" vertical="center" wrapText="1"/>
    </xf>
    <xf numFmtId="0" fontId="7" fillId="0" borderId="0" xfId="6" applyFont="1" applyAlignment="1">
      <alignment horizontal="left"/>
    </xf>
    <xf numFmtId="0" fontId="7" fillId="0" borderId="0" xfId="6" applyFont="1" applyAlignment="1">
      <alignment horizontal="center"/>
    </xf>
    <xf numFmtId="4" fontId="32" fillId="0" borderId="0" xfId="6" applyNumberFormat="1" applyFont="1" applyAlignment="1">
      <alignment horizontal="center"/>
    </xf>
    <xf numFmtId="0" fontId="14" fillId="0" borderId="0" xfId="6" applyFont="1" applyAlignment="1">
      <alignment horizontal="right"/>
    </xf>
    <xf numFmtId="0" fontId="7" fillId="0" borderId="1" xfId="6" applyFont="1" applyBorder="1" applyAlignment="1">
      <alignment horizontal="center" vertical="center" wrapText="1"/>
    </xf>
    <xf numFmtId="43" fontId="34" fillId="0" borderId="1" xfId="5" applyFont="1" applyBorder="1" applyAlignment="1">
      <alignment horizontal="center" vertical="center" wrapText="1"/>
    </xf>
    <xf numFmtId="165" fontId="34" fillId="0" borderId="1" xfId="5" applyNumberFormat="1" applyFont="1" applyBorder="1" applyAlignment="1">
      <alignment horizontal="center" vertical="center" wrapText="1"/>
    </xf>
    <xf numFmtId="43" fontId="7" fillId="0" borderId="1" xfId="5" applyFont="1" applyBorder="1" applyAlignment="1">
      <alignment horizontal="center" vertical="center" wrapText="1"/>
    </xf>
    <xf numFmtId="0" fontId="29" fillId="0" borderId="0" xfId="6" applyFont="1" applyAlignment="1">
      <alignment horizontal="right"/>
    </xf>
    <xf numFmtId="0" fontId="27" fillId="0" borderId="0" xfId="6" applyFont="1" applyAlignment="1">
      <alignment horizontal="center"/>
    </xf>
    <xf numFmtId="0" fontId="29" fillId="0" borderId="0" xfId="6" applyFont="1" applyAlignment="1">
      <alignment horizontal="center"/>
    </xf>
    <xf numFmtId="0" fontId="31" fillId="0" borderId="0" xfId="6" applyFont="1" applyAlignment="1">
      <alignment horizontal="center"/>
    </xf>
    <xf numFmtId="0" fontId="31" fillId="0" borderId="0" xfId="6" applyFont="1" applyAlignment="1">
      <alignment horizontal="right"/>
    </xf>
    <xf numFmtId="0" fontId="7" fillId="0" borderId="11" xfId="6" applyFont="1" applyBorder="1" applyAlignment="1">
      <alignment horizontal="center" vertical="center" wrapText="1"/>
    </xf>
    <xf numFmtId="0" fontId="7" fillId="0" borderId="14" xfId="6" applyFont="1" applyBorder="1" applyAlignment="1">
      <alignment horizontal="center" vertical="center" wrapText="1"/>
    </xf>
    <xf numFmtId="0" fontId="34" fillId="0" borderId="9" xfId="6" applyFont="1" applyBorder="1" applyAlignment="1">
      <alignment horizontal="center" vertical="center" wrapText="1"/>
    </xf>
    <xf numFmtId="0" fontId="34" fillId="0" borderId="8" xfId="6" applyFont="1" applyBorder="1" applyAlignment="1">
      <alignment horizontal="center" vertical="center" wrapText="1"/>
    </xf>
    <xf numFmtId="0" fontId="7" fillId="0" borderId="9" xfId="6" applyFont="1" applyBorder="1" applyAlignment="1">
      <alignment horizontal="center" vertical="center" wrapText="1"/>
    </xf>
    <xf numFmtId="0" fontId="7" fillId="0" borderId="8" xfId="6" applyFont="1" applyBorder="1" applyAlignment="1">
      <alignment horizontal="center" vertical="center" wrapText="1"/>
    </xf>
    <xf numFmtId="166" fontId="7" fillId="0" borderId="0" xfId="5" applyNumberFormat="1" applyFont="1" applyFill="1" applyAlignment="1">
      <alignment horizontal="center"/>
    </xf>
    <xf numFmtId="166" fontId="7" fillId="0" borderId="0" xfId="5" applyNumberFormat="1" applyFont="1" applyFill="1" applyAlignment="1">
      <alignment horizontal="left"/>
    </xf>
    <xf numFmtId="0" fontId="7" fillId="0" borderId="0" xfId="6" applyFont="1" applyAlignment="1">
      <alignment horizontal="right"/>
    </xf>
    <xf numFmtId="167" fontId="7" fillId="0" borderId="0" xfId="5" applyNumberFormat="1" applyFont="1" applyFill="1" applyAlignment="1">
      <alignment horizontal="center" wrapText="1"/>
    </xf>
    <xf numFmtId="166" fontId="14" fillId="0" borderId="0" xfId="5" applyNumberFormat="1" applyFont="1" applyFill="1" applyAlignment="1">
      <alignment horizontal="center"/>
    </xf>
    <xf numFmtId="166" fontId="14" fillId="0" borderId="0" xfId="5" applyNumberFormat="1" applyFont="1" applyFill="1" applyAlignment="1">
      <alignment horizontal="center" vertical="center"/>
    </xf>
    <xf numFmtId="166" fontId="7" fillId="0" borderId="11" xfId="5" applyNumberFormat="1" applyFont="1" applyFill="1" applyBorder="1" applyAlignment="1">
      <alignment horizontal="center" vertical="center" wrapText="1"/>
    </xf>
    <xf numFmtId="166" fontId="7" fillId="0" borderId="14" xfId="5" applyNumberFormat="1" applyFont="1" applyFill="1" applyBorder="1" applyAlignment="1">
      <alignment horizontal="center" vertical="center" wrapText="1"/>
    </xf>
    <xf numFmtId="167" fontId="34" fillId="0" borderId="11" xfId="5" applyNumberFormat="1" applyFont="1" applyFill="1" applyBorder="1" applyAlignment="1">
      <alignment horizontal="center" vertical="center" wrapText="1"/>
    </xf>
    <xf numFmtId="167" fontId="34" fillId="0" borderId="14" xfId="5" applyNumberFormat="1" applyFont="1" applyFill="1" applyBorder="1" applyAlignment="1">
      <alignment horizontal="center" vertical="center" wrapText="1"/>
    </xf>
    <xf numFmtId="167" fontId="7" fillId="0" borderId="11" xfId="5" applyNumberFormat="1" applyFont="1" applyFill="1" applyBorder="1" applyAlignment="1">
      <alignment horizontal="center" vertical="center" wrapText="1"/>
    </xf>
    <xf numFmtId="167" fontId="7" fillId="0" borderId="14" xfId="5" applyNumberFormat="1" applyFont="1" applyFill="1" applyBorder="1" applyAlignment="1">
      <alignment horizontal="center" vertical="center" wrapText="1"/>
    </xf>
    <xf numFmtId="167" fontId="7" fillId="0" borderId="9" xfId="5" applyNumberFormat="1" applyFont="1" applyFill="1" applyBorder="1" applyAlignment="1">
      <alignment horizontal="center" vertical="center" wrapText="1"/>
    </xf>
    <xf numFmtId="167" fontId="7" fillId="0" borderId="8" xfId="5" applyNumberFormat="1"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1" fillId="0" borderId="6" xfId="0" applyFont="1" applyBorder="1" applyAlignment="1">
      <alignment horizontal="center" vertical="center" wrapText="1"/>
    </xf>
    <xf numFmtId="0" fontId="1" fillId="0" borderId="0" xfId="0" applyFont="1" applyAlignment="1">
      <alignment horizontal="center" vertical="center"/>
    </xf>
    <xf numFmtId="0" fontId="3" fillId="0" borderId="4" xfId="0" applyFont="1" applyBorder="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center" vertical="center" wrapText="1"/>
    </xf>
    <xf numFmtId="3" fontId="3"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4" fillId="0" borderId="0" xfId="0" applyFont="1" applyAlignment="1">
      <alignment horizontal="left" vertical="center" wrapText="1"/>
    </xf>
    <xf numFmtId="3" fontId="3" fillId="0" borderId="3" xfId="0" applyNumberFormat="1" applyFont="1" applyBorder="1" applyAlignment="1">
      <alignment horizontal="right" vertical="center" wrapText="1"/>
    </xf>
    <xf numFmtId="3" fontId="3" fillId="0" borderId="5" xfId="0" applyNumberFormat="1" applyFont="1" applyBorder="1" applyAlignment="1">
      <alignment horizontal="right" vertical="center" wrapText="1"/>
    </xf>
  </cellXfs>
  <cellStyles count="8">
    <cellStyle name="Comma" xfId="2" builtinId="3"/>
    <cellStyle name="Comma 2" xfId="4" xr:uid="{00000000-0005-0000-0000-000001000000}"/>
    <cellStyle name="Comma 3" xfId="5" xr:uid="{00000000-0005-0000-0000-000002000000}"/>
    <cellStyle name="Comma 5" xfId="7" xr:uid="{00000000-0005-0000-0000-000003000000}"/>
    <cellStyle name="Hyperlink" xfId="1" builtinId="8"/>
    <cellStyle name="Normal" xfId="0" builtinId="0"/>
    <cellStyle name="Normal 2" xfId="3" xr:uid="{00000000-0005-0000-0000-000006000000}"/>
    <cellStyle name="Normal 3"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HT\Documents\Zalo%20Received%20Files\4.1%20K&#232;m%20TT-NQ%20ph&#234;%20chu&#7849;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 sánh "/>
      <sheetName val="Biểu mẫu số 15"/>
      <sheetName val="Biểu mẫu số 16."/>
      <sheetName val="Biểu số 17"/>
    </sheetNames>
    <sheetDataSet>
      <sheetData sheetId="0"/>
      <sheetData sheetId="1">
        <row r="6">
          <cell r="A6" t="str">
            <v>(Kèm theo Nghị quyết số:     /NQ-HĐND ngày  22/12/2022 của UBND xã Chiềng Sàng)</v>
          </cell>
        </row>
        <row r="8">
          <cell r="A8" t="str">
            <v>(Kèm theo Quyết định số: 10/QĐ-UBND ngày  10/01/2022 của UBND xã Chiềng Sàng)</v>
          </cell>
        </row>
      </sheetData>
      <sheetData sheetId="2">
        <row r="6">
          <cell r="A6" t="str">
            <v>(Kèm theo Tờ trình số:      /TTr-UBND ngày     /12/2021 của UBND xã Chiềng Sàng)</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RowHeight="1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sheetPr>
  <dimension ref="A1:F41"/>
  <sheetViews>
    <sheetView workbookViewId="0">
      <selection activeCell="A6" sqref="A6"/>
    </sheetView>
  </sheetViews>
  <sheetFormatPr defaultRowHeight="15"/>
  <cols>
    <col min="1" max="1" width="5.140625" customWidth="1"/>
    <col min="2" max="2" width="50.28515625" customWidth="1"/>
    <col min="3" max="3" width="15.5703125" customWidth="1"/>
    <col min="4" max="4" width="15.7109375" customWidth="1"/>
    <col min="5" max="5" width="14.28515625" customWidth="1"/>
    <col min="6" max="6" width="9.28515625" customWidth="1"/>
  </cols>
  <sheetData>
    <row r="1" spans="1:6" ht="15.75">
      <c r="F1" s="1" t="s">
        <v>242</v>
      </c>
    </row>
    <row r="2" spans="1:6" ht="23.25" customHeight="1">
      <c r="A2" s="339" t="s">
        <v>492</v>
      </c>
      <c r="B2" s="339"/>
      <c r="C2" s="339"/>
      <c r="D2" s="339"/>
      <c r="E2" s="339"/>
      <c r="F2" s="339"/>
    </row>
    <row r="3" spans="1:6" ht="15.75">
      <c r="A3" s="398" t="s">
        <v>574</v>
      </c>
      <c r="B3" s="398"/>
      <c r="C3" s="398"/>
      <c r="D3" s="398"/>
      <c r="E3" s="398"/>
      <c r="F3" s="398"/>
    </row>
    <row r="4" spans="1:6" ht="15.75" hidden="1">
      <c r="A4" s="398" t="s">
        <v>490</v>
      </c>
      <c r="B4" s="398"/>
      <c r="C4" s="398"/>
      <c r="D4" s="398"/>
      <c r="E4" s="398"/>
      <c r="F4" s="398"/>
    </row>
    <row r="5" spans="1:6" ht="15.6" hidden="1" customHeight="1">
      <c r="A5" s="398" t="s">
        <v>491</v>
      </c>
      <c r="B5" s="398"/>
      <c r="C5" s="398"/>
      <c r="D5" s="398"/>
      <c r="E5" s="398"/>
      <c r="F5" s="398"/>
    </row>
    <row r="6" spans="1:6" ht="15.75">
      <c r="F6" s="2" t="s">
        <v>477</v>
      </c>
    </row>
    <row r="7" spans="1:6" ht="15.75">
      <c r="A7" s="336" t="s">
        <v>1</v>
      </c>
      <c r="B7" s="336" t="s">
        <v>101</v>
      </c>
      <c r="C7" s="336" t="s">
        <v>227</v>
      </c>
      <c r="D7" s="336" t="s">
        <v>264</v>
      </c>
      <c r="E7" s="336" t="s">
        <v>74</v>
      </c>
      <c r="F7" s="336"/>
    </row>
    <row r="8" spans="1:6" ht="31.5">
      <c r="A8" s="336"/>
      <c r="B8" s="336"/>
      <c r="C8" s="336"/>
      <c r="D8" s="336"/>
      <c r="E8" s="5" t="s">
        <v>75</v>
      </c>
      <c r="F8" s="5" t="s">
        <v>133</v>
      </c>
    </row>
    <row r="9" spans="1:6" ht="15.75">
      <c r="A9" s="4" t="s">
        <v>3</v>
      </c>
      <c r="B9" s="4" t="s">
        <v>4</v>
      </c>
      <c r="C9" s="4">
        <v>1</v>
      </c>
      <c r="D9" s="4">
        <v>2</v>
      </c>
      <c r="E9" s="4" t="s">
        <v>102</v>
      </c>
      <c r="F9" s="4" t="s">
        <v>103</v>
      </c>
    </row>
    <row r="10" spans="1:6" ht="24.6" customHeight="1">
      <c r="A10" s="5" t="s">
        <v>3</v>
      </c>
      <c r="B10" s="6" t="s">
        <v>76</v>
      </c>
      <c r="C10" s="25">
        <f>C11+C14+C17+C18+C19</f>
        <v>4744000000</v>
      </c>
      <c r="D10" s="25">
        <f>D11+D14+D17+D18+D19</f>
        <v>5212041568</v>
      </c>
      <c r="E10" s="25">
        <f>E11+E14+E17+E18+E19</f>
        <v>-345933467</v>
      </c>
      <c r="F10" s="26">
        <f>F11+F14+F17+F18+F19</f>
        <v>236.10625416073489</v>
      </c>
    </row>
    <row r="11" spans="1:6" ht="24.6" customHeight="1">
      <c r="A11" s="5" t="s">
        <v>14</v>
      </c>
      <c r="B11" s="6" t="s">
        <v>104</v>
      </c>
      <c r="C11" s="27">
        <f>C12+C13</f>
        <v>263500000</v>
      </c>
      <c r="D11" s="27">
        <f>D12+D13</f>
        <v>386200533</v>
      </c>
      <c r="E11" s="27">
        <f>D11-C11</f>
        <v>122700533</v>
      </c>
      <c r="F11" s="28">
        <f>D11/C11*100</f>
        <v>146.56566717267552</v>
      </c>
    </row>
    <row r="12" spans="1:6" ht="24.6" customHeight="1">
      <c r="A12" s="4" t="s">
        <v>5</v>
      </c>
      <c r="B12" s="7" t="s">
        <v>105</v>
      </c>
      <c r="C12" s="29">
        <v>263500000</v>
      </c>
      <c r="D12" s="29">
        <v>386200533</v>
      </c>
      <c r="E12" s="29">
        <f>D12-C12</f>
        <v>122700533</v>
      </c>
      <c r="F12" s="30">
        <f>D12/C12*100</f>
        <v>146.56566717267552</v>
      </c>
    </row>
    <row r="13" spans="1:6" ht="24.6" customHeight="1">
      <c r="A13" s="4" t="s">
        <v>5</v>
      </c>
      <c r="B13" s="7" t="s">
        <v>106</v>
      </c>
      <c r="C13" s="29"/>
      <c r="D13" s="29"/>
      <c r="E13" s="29">
        <f>D13-C13</f>
        <v>0</v>
      </c>
      <c r="F13" s="30">
        <v>0</v>
      </c>
    </row>
    <row r="14" spans="1:6" ht="24.6" customHeight="1">
      <c r="A14" s="5" t="s">
        <v>10</v>
      </c>
      <c r="B14" s="6" t="s">
        <v>265</v>
      </c>
      <c r="C14" s="27">
        <f>C15+C16</f>
        <v>4480500000</v>
      </c>
      <c r="D14" s="27">
        <f>D15+D16</f>
        <v>4011866000</v>
      </c>
      <c r="E14" s="27">
        <f>E15+E16</f>
        <v>-468634000</v>
      </c>
      <c r="F14" s="28">
        <f>D14/C14*100</f>
        <v>89.540586988059374</v>
      </c>
    </row>
    <row r="15" spans="1:6" ht="24.6" customHeight="1">
      <c r="A15" s="4">
        <v>1</v>
      </c>
      <c r="B15" s="7" t="s">
        <v>77</v>
      </c>
      <c r="C15" s="29">
        <v>4480500000</v>
      </c>
      <c r="D15" s="29">
        <v>3731500000</v>
      </c>
      <c r="E15" s="29">
        <f>D15-C15</f>
        <v>-749000000</v>
      </c>
      <c r="F15" s="30">
        <f>D15/C15*100</f>
        <v>83.283115723691552</v>
      </c>
    </row>
    <row r="16" spans="1:6" ht="24.6" customHeight="1">
      <c r="A16" s="4">
        <v>2</v>
      </c>
      <c r="B16" s="7" t="s">
        <v>15</v>
      </c>
      <c r="C16" s="29"/>
      <c r="D16" s="29">
        <v>280366000</v>
      </c>
      <c r="E16" s="29">
        <f>D16-C16</f>
        <v>280366000</v>
      </c>
      <c r="F16" s="30"/>
    </row>
    <row r="17" spans="1:6" ht="24.6" customHeight="1">
      <c r="A17" s="5" t="s">
        <v>11</v>
      </c>
      <c r="B17" s="6" t="s">
        <v>78</v>
      </c>
      <c r="C17" s="29"/>
      <c r="D17" s="29"/>
      <c r="E17" s="17"/>
      <c r="F17" s="17"/>
    </row>
    <row r="18" spans="1:6" ht="24.6" customHeight="1">
      <c r="A18" s="5" t="s">
        <v>12</v>
      </c>
      <c r="B18" s="6" t="s">
        <v>97</v>
      </c>
      <c r="C18" s="29"/>
      <c r="D18" s="27">
        <v>51933200</v>
      </c>
      <c r="E18" s="17"/>
      <c r="F18" s="17"/>
    </row>
    <row r="19" spans="1:6" ht="24.6" customHeight="1">
      <c r="A19" s="5" t="s">
        <v>26</v>
      </c>
      <c r="B19" s="6" t="s">
        <v>79</v>
      </c>
      <c r="C19" s="29"/>
      <c r="D19" s="27">
        <v>762041835</v>
      </c>
      <c r="E19" s="17"/>
      <c r="F19" s="17"/>
    </row>
    <row r="20" spans="1:6" ht="24.6" customHeight="1">
      <c r="A20" s="5" t="s">
        <v>4</v>
      </c>
      <c r="B20" s="6" t="s">
        <v>17</v>
      </c>
      <c r="C20" s="27">
        <f>C21+C28+C31</f>
        <v>4480500000</v>
      </c>
      <c r="D20" s="27">
        <f>D21+D28+D31+D32</f>
        <v>3217147144</v>
      </c>
      <c r="E20" s="27">
        <f>E21+E28+E31</f>
        <v>-1307452856</v>
      </c>
      <c r="F20" s="28">
        <f>F21+F28+F31</f>
        <v>70.819041267715647</v>
      </c>
    </row>
    <row r="21" spans="1:6" ht="20.45" customHeight="1">
      <c r="A21" s="5" t="s">
        <v>14</v>
      </c>
      <c r="B21" s="6" t="s">
        <v>266</v>
      </c>
      <c r="C21" s="27">
        <f>SUM(C22:C27)</f>
        <v>4480500000</v>
      </c>
      <c r="D21" s="27">
        <f>SUM(D22:D27)</f>
        <v>3173047144</v>
      </c>
      <c r="E21" s="27">
        <f>D21-C21</f>
        <v>-1307452856</v>
      </c>
      <c r="F21" s="28">
        <f>D21/C21*100</f>
        <v>70.819041267715647</v>
      </c>
    </row>
    <row r="22" spans="1:6" ht="20.45" customHeight="1">
      <c r="A22" s="4">
        <v>1</v>
      </c>
      <c r="B22" s="7" t="s">
        <v>107</v>
      </c>
      <c r="C22" s="29"/>
      <c r="D22" s="29"/>
      <c r="E22" s="17"/>
      <c r="F22" s="28"/>
    </row>
    <row r="23" spans="1:6" ht="20.45" customHeight="1">
      <c r="A23" s="4">
        <v>2</v>
      </c>
      <c r="B23" s="7" t="s">
        <v>18</v>
      </c>
      <c r="C23" s="29">
        <v>4480500000</v>
      </c>
      <c r="D23" s="29">
        <f>3217147144-D29</f>
        <v>3173047144</v>
      </c>
      <c r="E23" s="17"/>
      <c r="F23" s="30">
        <f>D23/C23*100</f>
        <v>70.819041267715647</v>
      </c>
    </row>
    <row r="24" spans="1:6" ht="20.45" customHeight="1">
      <c r="A24" s="4">
        <v>3</v>
      </c>
      <c r="B24" s="7" t="s">
        <v>19</v>
      </c>
      <c r="C24" s="29"/>
      <c r="D24" s="29"/>
      <c r="E24" s="17"/>
      <c r="F24" s="17"/>
    </row>
    <row r="25" spans="1:6" ht="20.45" customHeight="1">
      <c r="A25" s="4">
        <v>4</v>
      </c>
      <c r="B25" s="7" t="s">
        <v>80</v>
      </c>
      <c r="C25" s="29"/>
      <c r="D25" s="29"/>
      <c r="E25" s="17"/>
      <c r="F25" s="17"/>
    </row>
    <row r="26" spans="1:6" ht="20.45" customHeight="1">
      <c r="A26" s="4">
        <v>5</v>
      </c>
      <c r="B26" s="7" t="s">
        <v>81</v>
      </c>
      <c r="C26" s="29"/>
      <c r="D26" s="29"/>
      <c r="E26" s="17"/>
      <c r="F26" s="17"/>
    </row>
    <row r="27" spans="1:6" ht="20.45" customHeight="1">
      <c r="A27" s="4">
        <v>6</v>
      </c>
      <c r="B27" s="7" t="s">
        <v>20</v>
      </c>
      <c r="C27" s="29"/>
      <c r="D27" s="29"/>
      <c r="E27" s="17"/>
      <c r="F27" s="17"/>
    </row>
    <row r="28" spans="1:6" ht="20.45" customHeight="1">
      <c r="A28" s="5" t="s">
        <v>10</v>
      </c>
      <c r="B28" s="6" t="s">
        <v>82</v>
      </c>
      <c r="C28" s="29"/>
      <c r="D28" s="27">
        <f>SUM(D29:D30)</f>
        <v>44100000</v>
      </c>
      <c r="E28" s="17"/>
      <c r="F28" s="17"/>
    </row>
    <row r="29" spans="1:6" ht="20.45" customHeight="1">
      <c r="A29" s="4">
        <v>1</v>
      </c>
      <c r="B29" s="7" t="s">
        <v>83</v>
      </c>
      <c r="C29" s="29"/>
      <c r="D29" s="29">
        <v>44100000</v>
      </c>
      <c r="E29" s="17"/>
      <c r="F29" s="17"/>
    </row>
    <row r="30" spans="1:6" ht="20.45" customHeight="1">
      <c r="A30" s="4">
        <v>2</v>
      </c>
      <c r="B30" s="7" t="s">
        <v>84</v>
      </c>
      <c r="C30" s="29"/>
      <c r="D30" s="29"/>
      <c r="E30" s="17"/>
      <c r="F30" s="17"/>
    </row>
    <row r="31" spans="1:6" ht="20.45" customHeight="1">
      <c r="A31" s="5" t="s">
        <v>11</v>
      </c>
      <c r="B31" s="6" t="s">
        <v>85</v>
      </c>
      <c r="C31" s="29"/>
      <c r="D31" s="27"/>
      <c r="E31" s="17"/>
      <c r="F31" s="17"/>
    </row>
    <row r="32" spans="1:6" ht="20.45" customHeight="1">
      <c r="A32" s="5" t="s">
        <v>12</v>
      </c>
      <c r="B32" s="6" t="s">
        <v>478</v>
      </c>
      <c r="C32" s="29"/>
      <c r="D32" s="27"/>
      <c r="E32" s="17"/>
      <c r="F32" s="17"/>
    </row>
    <row r="33" spans="1:6" ht="31.5">
      <c r="A33" s="5" t="s">
        <v>13</v>
      </c>
      <c r="B33" s="6" t="s">
        <v>267</v>
      </c>
      <c r="C33" s="29"/>
      <c r="D33" s="29"/>
      <c r="E33" s="17"/>
      <c r="F33" s="17"/>
    </row>
    <row r="34" spans="1:6" ht="15.75">
      <c r="A34" s="5" t="s">
        <v>16</v>
      </c>
      <c r="B34" s="6" t="s">
        <v>268</v>
      </c>
      <c r="C34" s="29"/>
      <c r="D34" s="29"/>
      <c r="E34" s="17"/>
      <c r="F34" s="17"/>
    </row>
    <row r="35" spans="1:6" ht="15.75">
      <c r="A35" s="5" t="s">
        <v>14</v>
      </c>
      <c r="B35" s="6" t="s">
        <v>23</v>
      </c>
      <c r="C35" s="29"/>
      <c r="D35" s="29"/>
      <c r="E35" s="17"/>
      <c r="F35" s="17"/>
    </row>
    <row r="36" spans="1:6" ht="31.5">
      <c r="A36" s="5" t="s">
        <v>10</v>
      </c>
      <c r="B36" s="6" t="s">
        <v>86</v>
      </c>
      <c r="C36" s="29"/>
      <c r="D36" s="29"/>
      <c r="E36" s="17"/>
      <c r="F36" s="17"/>
    </row>
    <row r="37" spans="1:6" ht="15.75">
      <c r="A37" s="5" t="s">
        <v>21</v>
      </c>
      <c r="B37" s="6" t="s">
        <v>108</v>
      </c>
      <c r="C37" s="29"/>
      <c r="D37" s="29"/>
      <c r="E37" s="17"/>
      <c r="F37" s="17"/>
    </row>
    <row r="38" spans="1:6" ht="15.75">
      <c r="A38" s="5" t="s">
        <v>14</v>
      </c>
      <c r="B38" s="6" t="s">
        <v>24</v>
      </c>
      <c r="C38" s="29"/>
      <c r="D38" s="29"/>
      <c r="E38" s="17"/>
      <c r="F38" s="17"/>
    </row>
    <row r="39" spans="1:6" ht="15.75">
      <c r="A39" s="5" t="s">
        <v>10</v>
      </c>
      <c r="B39" s="6" t="s">
        <v>25</v>
      </c>
      <c r="C39" s="29"/>
      <c r="D39" s="29"/>
      <c r="E39" s="17"/>
      <c r="F39" s="17"/>
    </row>
    <row r="40" spans="1:6" ht="31.5">
      <c r="A40" s="5" t="s">
        <v>22</v>
      </c>
      <c r="B40" s="6" t="s">
        <v>269</v>
      </c>
      <c r="C40" s="29"/>
      <c r="D40" s="29"/>
      <c r="E40" s="17"/>
      <c r="F40" s="17"/>
    </row>
    <row r="41" spans="1:6" ht="60" customHeight="1">
      <c r="A41" s="342" t="s">
        <v>270</v>
      </c>
      <c r="B41" s="342"/>
      <c r="C41" s="342"/>
      <c r="D41" s="342"/>
      <c r="E41" s="342"/>
      <c r="F41" s="342"/>
    </row>
  </sheetData>
  <mergeCells count="10">
    <mergeCell ref="A2:F2"/>
    <mergeCell ref="A4:F4"/>
    <mergeCell ref="A41:F41"/>
    <mergeCell ref="A7:A8"/>
    <mergeCell ref="B7:B8"/>
    <mergeCell ref="C7:C8"/>
    <mergeCell ref="D7:D8"/>
    <mergeCell ref="E7:F7"/>
    <mergeCell ref="A5:F5"/>
    <mergeCell ref="A3:F3"/>
  </mergeCells>
  <pageMargins left="0.2" right="0.2" top="0.2" bottom="0.2" header="0.2" footer="0.3"/>
  <pageSetup paperSize="9" scale="9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F0"/>
  </sheetPr>
  <dimension ref="A1:H64"/>
  <sheetViews>
    <sheetView zoomScale="90" zoomScaleNormal="90" workbookViewId="0">
      <selection activeCell="A33" sqref="A33"/>
    </sheetView>
  </sheetViews>
  <sheetFormatPr defaultColWidth="8.85546875" defaultRowHeight="15.75"/>
  <cols>
    <col min="1" max="1" width="5.28515625" style="48" customWidth="1"/>
    <col min="2" max="2" width="49.7109375" style="48" customWidth="1"/>
    <col min="3" max="3" width="13.5703125" style="48" customWidth="1"/>
    <col min="4" max="4" width="12.5703125" style="48" customWidth="1"/>
    <col min="5" max="5" width="14.140625" style="48" customWidth="1"/>
    <col min="6" max="6" width="13.7109375" style="48" customWidth="1"/>
    <col min="7" max="7" width="9.7109375" style="48" customWidth="1"/>
    <col min="8" max="8" width="9.28515625" style="48" customWidth="1"/>
    <col min="9" max="16384" width="8.85546875" style="48"/>
  </cols>
  <sheetData>
    <row r="1" spans="1:8" ht="17.45" customHeight="1">
      <c r="H1" s="1" t="s">
        <v>244</v>
      </c>
    </row>
    <row r="2" spans="1:8">
      <c r="A2" s="339" t="s">
        <v>493</v>
      </c>
      <c r="B2" s="339"/>
      <c r="C2" s="339"/>
      <c r="D2" s="339"/>
      <c r="E2" s="339"/>
      <c r="F2" s="339"/>
      <c r="G2" s="339"/>
      <c r="H2" s="339"/>
    </row>
    <row r="5" spans="1:8">
      <c r="A5" s="340" t="str">
        <f>'48'!A3:F3</f>
        <v>(Kèm theo Báo cáo số    /BC-UBND ngày 06 tháng 12 năm 2023 của UBND xã Chiềng Đông)</v>
      </c>
      <c r="B5" s="340"/>
      <c r="C5" s="340"/>
      <c r="D5" s="340"/>
      <c r="E5" s="340"/>
      <c r="F5" s="340"/>
      <c r="G5" s="340"/>
      <c r="H5" s="340"/>
    </row>
    <row r="6" spans="1:8" hidden="1">
      <c r="A6" s="340" t="str">
        <f>'48'!A4:F4</f>
        <v>(Kèm theo Tờ trình số 40/TTr-UBND ngày 15 tháng 06 năm 2023 của UBND xã Chiềng Sàng)</v>
      </c>
      <c r="B6" s="340"/>
      <c r="C6" s="340"/>
      <c r="D6" s="340"/>
      <c r="E6" s="340"/>
      <c r="F6" s="340"/>
      <c r="G6" s="340"/>
      <c r="H6" s="340"/>
    </row>
    <row r="7" spans="1:8" ht="4.9000000000000004" hidden="1" customHeight="1">
      <c r="A7" s="340" t="str">
        <f>'48'!A5:F5</f>
        <v>(Kèm theo Nghị quyết số: 29/NQ-HĐND ngày 30 tháng 06 năm 2023 của Hội đồng nhân dân xã Chiềng Sàng)</v>
      </c>
      <c r="B7" s="340"/>
      <c r="C7" s="340"/>
      <c r="D7" s="340"/>
      <c r="E7" s="340"/>
      <c r="F7" s="340"/>
      <c r="G7" s="340"/>
      <c r="H7" s="340"/>
    </row>
    <row r="8" spans="1:8">
      <c r="H8" s="2" t="s">
        <v>477</v>
      </c>
    </row>
    <row r="9" spans="1:8">
      <c r="A9" s="336" t="s">
        <v>1</v>
      </c>
      <c r="B9" s="336" t="s">
        <v>2</v>
      </c>
      <c r="C9" s="336" t="s">
        <v>227</v>
      </c>
      <c r="D9" s="336"/>
      <c r="E9" s="336" t="s">
        <v>264</v>
      </c>
      <c r="F9" s="336"/>
      <c r="G9" s="336" t="s">
        <v>110</v>
      </c>
      <c r="H9" s="336"/>
    </row>
    <row r="10" spans="1:8" ht="31.5">
      <c r="A10" s="336"/>
      <c r="B10" s="336"/>
      <c r="C10" s="5" t="s">
        <v>111</v>
      </c>
      <c r="D10" s="5" t="s">
        <v>112</v>
      </c>
      <c r="E10" s="5" t="s">
        <v>111</v>
      </c>
      <c r="F10" s="5" t="s">
        <v>112</v>
      </c>
      <c r="G10" s="5" t="s">
        <v>111</v>
      </c>
      <c r="H10" s="5" t="s">
        <v>112</v>
      </c>
    </row>
    <row r="11" spans="1:8">
      <c r="A11" s="5" t="s">
        <v>3</v>
      </c>
      <c r="B11" s="5" t="s">
        <v>4</v>
      </c>
      <c r="C11" s="5">
        <v>1</v>
      </c>
      <c r="D11" s="5">
        <v>2</v>
      </c>
      <c r="E11" s="5">
        <v>3</v>
      </c>
      <c r="F11" s="5">
        <v>4</v>
      </c>
      <c r="G11" s="5" t="s">
        <v>113</v>
      </c>
      <c r="H11" s="5" t="s">
        <v>114</v>
      </c>
    </row>
    <row r="12" spans="1:8">
      <c r="A12" s="5"/>
      <c r="B12" s="6" t="s">
        <v>273</v>
      </c>
      <c r="C12" s="27">
        <f t="shared" ref="C12:H12" si="0">C13+C56+C57+C58</f>
        <v>299500000</v>
      </c>
      <c r="D12" s="27">
        <f t="shared" si="0"/>
        <v>232000000</v>
      </c>
      <c r="E12" s="27">
        <f t="shared" si="0"/>
        <v>832614285</v>
      </c>
      <c r="F12" s="27">
        <f t="shared" si="0"/>
        <v>794051135</v>
      </c>
      <c r="G12" s="28">
        <f t="shared" si="0"/>
        <v>603.61430197792004</v>
      </c>
      <c r="H12" s="28">
        <f t="shared" si="0"/>
        <v>665.27881945160425</v>
      </c>
    </row>
    <row r="13" spans="1:8">
      <c r="A13" s="5" t="s">
        <v>3</v>
      </c>
      <c r="B13" s="6" t="s">
        <v>274</v>
      </c>
      <c r="C13" s="27">
        <f t="shared" ref="C13:H13" si="1">C14+C47+C48+C55</f>
        <v>299500000</v>
      </c>
      <c r="D13" s="27">
        <f t="shared" si="1"/>
        <v>232000000</v>
      </c>
      <c r="E13" s="27">
        <f t="shared" si="1"/>
        <v>341391377</v>
      </c>
      <c r="F13" s="27">
        <f t="shared" si="1"/>
        <v>302828227</v>
      </c>
      <c r="G13" s="28">
        <f t="shared" si="1"/>
        <v>603.61430197792004</v>
      </c>
      <c r="H13" s="28">
        <f t="shared" si="1"/>
        <v>665.27881945160425</v>
      </c>
    </row>
    <row r="14" spans="1:8">
      <c r="A14" s="5" t="s">
        <v>14</v>
      </c>
      <c r="B14" s="6" t="s">
        <v>9</v>
      </c>
      <c r="C14" s="27">
        <f t="shared" ref="C14:H14" si="2">C15+C17+C19+C21+C23+C24+C27+C28+C34+C35+C36+C37+C38+C39+C41+C42+C43+C44+C45+C46</f>
        <v>299500000</v>
      </c>
      <c r="D14" s="27">
        <f t="shared" si="2"/>
        <v>232000000</v>
      </c>
      <c r="E14" s="27">
        <f t="shared" si="2"/>
        <v>341391377</v>
      </c>
      <c r="F14" s="27">
        <f t="shared" si="2"/>
        <v>302828227</v>
      </c>
      <c r="G14" s="28">
        <f t="shared" si="2"/>
        <v>603.61430197792004</v>
      </c>
      <c r="H14" s="28">
        <f t="shared" si="2"/>
        <v>665.27881945160425</v>
      </c>
    </row>
    <row r="15" spans="1:8">
      <c r="A15" s="400">
        <v>1</v>
      </c>
      <c r="B15" s="7" t="s">
        <v>115</v>
      </c>
      <c r="C15" s="72"/>
      <c r="D15" s="72"/>
      <c r="E15" s="72"/>
      <c r="F15" s="72"/>
      <c r="G15" s="72"/>
      <c r="H15" s="7"/>
    </row>
    <row r="16" spans="1:8">
      <c r="A16" s="400"/>
      <c r="B16" s="7" t="s">
        <v>116</v>
      </c>
      <c r="C16" s="72"/>
      <c r="D16" s="72"/>
      <c r="E16" s="72"/>
      <c r="F16" s="72"/>
      <c r="G16" s="72"/>
      <c r="H16" s="7"/>
    </row>
    <row r="17" spans="1:8">
      <c r="A17" s="4">
        <v>2</v>
      </c>
      <c r="B17" s="7" t="s">
        <v>275</v>
      </c>
      <c r="C17" s="29">
        <f t="shared" ref="C17:H17" si="3">SUM(C18)</f>
        <v>142500000</v>
      </c>
      <c r="D17" s="29">
        <f t="shared" si="3"/>
        <v>75000000</v>
      </c>
      <c r="E17" s="29">
        <f t="shared" si="3"/>
        <v>97635486</v>
      </c>
      <c r="F17" s="29">
        <f t="shared" si="3"/>
        <v>97635486</v>
      </c>
      <c r="G17" s="33">
        <f t="shared" si="3"/>
        <v>68.516130526315791</v>
      </c>
      <c r="H17" s="33">
        <f t="shared" si="3"/>
        <v>130.18064799999999</v>
      </c>
    </row>
    <row r="18" spans="1:8" ht="23.45" customHeight="1">
      <c r="A18" s="32" t="s">
        <v>5</v>
      </c>
      <c r="B18" s="8" t="s">
        <v>479</v>
      </c>
      <c r="C18" s="29">
        <v>142500000</v>
      </c>
      <c r="D18" s="29">
        <v>75000000</v>
      </c>
      <c r="E18" s="29">
        <v>97635486</v>
      </c>
      <c r="F18" s="29">
        <f>E18</f>
        <v>97635486</v>
      </c>
      <c r="G18" s="31">
        <f>E18/C18*100</f>
        <v>68.516130526315791</v>
      </c>
      <c r="H18" s="31">
        <f>F18/D18*100</f>
        <v>130.18064799999999</v>
      </c>
    </row>
    <row r="19" spans="1:8" ht="31.5">
      <c r="A19" s="400">
        <v>3</v>
      </c>
      <c r="B19" s="7" t="s">
        <v>89</v>
      </c>
      <c r="C19" s="401"/>
      <c r="D19" s="401"/>
      <c r="E19" s="401"/>
      <c r="F19" s="401"/>
      <c r="G19" s="402"/>
      <c r="H19" s="402"/>
    </row>
    <row r="20" spans="1:8">
      <c r="A20" s="400"/>
      <c r="B20" s="7" t="s">
        <v>116</v>
      </c>
      <c r="C20" s="401"/>
      <c r="D20" s="401"/>
      <c r="E20" s="401"/>
      <c r="F20" s="401"/>
      <c r="G20" s="402"/>
      <c r="H20" s="402"/>
    </row>
    <row r="21" spans="1:8">
      <c r="A21" s="400">
        <v>4</v>
      </c>
      <c r="B21" s="7" t="s">
        <v>90</v>
      </c>
      <c r="C21" s="401"/>
      <c r="D21" s="401"/>
      <c r="E21" s="401"/>
      <c r="F21" s="401"/>
      <c r="G21" s="402"/>
      <c r="H21" s="402"/>
    </row>
    <row r="22" spans="1:8">
      <c r="A22" s="400"/>
      <c r="B22" s="7" t="s">
        <v>116</v>
      </c>
      <c r="C22" s="401"/>
      <c r="D22" s="401"/>
      <c r="E22" s="401"/>
      <c r="F22" s="401"/>
      <c r="G22" s="402"/>
      <c r="H22" s="402"/>
    </row>
    <row r="23" spans="1:8">
      <c r="A23" s="4">
        <v>5</v>
      </c>
      <c r="B23" s="7" t="s">
        <v>91</v>
      </c>
      <c r="C23" s="29">
        <f>88000000+30000000</f>
        <v>118000000</v>
      </c>
      <c r="D23" s="29">
        <f>C23</f>
        <v>118000000</v>
      </c>
      <c r="E23" s="29">
        <v>149751545</v>
      </c>
      <c r="F23" s="29">
        <v>149751545</v>
      </c>
      <c r="G23" s="31">
        <f>E23/C23*100</f>
        <v>126.90808898305083</v>
      </c>
      <c r="H23" s="31">
        <f>F23/D23*100</f>
        <v>126.90808898305083</v>
      </c>
    </row>
    <row r="24" spans="1:8">
      <c r="A24" s="4">
        <v>6</v>
      </c>
      <c r="B24" s="7" t="s">
        <v>92</v>
      </c>
      <c r="C24" s="29"/>
      <c r="D24" s="29"/>
      <c r="E24" s="29"/>
      <c r="F24" s="29"/>
      <c r="G24" s="30"/>
      <c r="H24" s="30"/>
    </row>
    <row r="25" spans="1:8" ht="31.5">
      <c r="A25" s="4" t="s">
        <v>5</v>
      </c>
      <c r="B25" s="8" t="s">
        <v>276</v>
      </c>
      <c r="C25" s="29"/>
      <c r="D25" s="29"/>
      <c r="E25" s="29"/>
      <c r="F25" s="29"/>
      <c r="G25" s="30"/>
      <c r="H25" s="30"/>
    </row>
    <row r="26" spans="1:8">
      <c r="A26" s="4" t="s">
        <v>5</v>
      </c>
      <c r="B26" s="8" t="s">
        <v>127</v>
      </c>
      <c r="C26" s="29"/>
      <c r="D26" s="29"/>
      <c r="E26" s="29"/>
      <c r="F26" s="29"/>
      <c r="G26" s="30"/>
      <c r="H26" s="30"/>
    </row>
    <row r="27" spans="1:8">
      <c r="A27" s="4">
        <v>7</v>
      </c>
      <c r="B27" s="7" t="s">
        <v>149</v>
      </c>
      <c r="C27" s="29">
        <v>4500000</v>
      </c>
      <c r="D27" s="29">
        <f>C27</f>
        <v>4500000</v>
      </c>
      <c r="E27" s="29">
        <v>5936205</v>
      </c>
      <c r="F27" s="29">
        <f>E27</f>
        <v>5936205</v>
      </c>
      <c r="G27" s="31">
        <f>E27/C27*100</f>
        <v>131.91566666666668</v>
      </c>
      <c r="H27" s="31">
        <f>F27/D27*100</f>
        <v>131.91566666666668</v>
      </c>
    </row>
    <row r="28" spans="1:8">
      <c r="A28" s="4">
        <v>8</v>
      </c>
      <c r="B28" s="7" t="s">
        <v>277</v>
      </c>
      <c r="C28" s="29">
        <f>SUM(C29:C33)</f>
        <v>26500000</v>
      </c>
      <c r="D28" s="29">
        <f>SUM(D29:D33)</f>
        <v>26500000</v>
      </c>
      <c r="E28" s="29">
        <f>SUM(E29:E33)</f>
        <v>39253000</v>
      </c>
      <c r="F28" s="29">
        <f>SUM(F29:F33)</f>
        <v>39253000</v>
      </c>
      <c r="G28" s="31">
        <f>E28/C28*100</f>
        <v>148.12452830188678</v>
      </c>
      <c r="H28" s="31">
        <f>F28/D28*100</f>
        <v>148.12452830188678</v>
      </c>
    </row>
    <row r="29" spans="1:8">
      <c r="A29" s="4" t="s">
        <v>5</v>
      </c>
      <c r="B29" s="8" t="s">
        <v>150</v>
      </c>
      <c r="C29" s="29"/>
      <c r="D29" s="29"/>
      <c r="E29" s="29"/>
      <c r="F29" s="29"/>
      <c r="G29" s="17"/>
      <c r="H29" s="17"/>
    </row>
    <row r="30" spans="1:8">
      <c r="A30" s="4" t="s">
        <v>5</v>
      </c>
      <c r="B30" s="8" t="s">
        <v>151</v>
      </c>
      <c r="C30" s="29"/>
      <c r="D30" s="29"/>
      <c r="E30" s="29"/>
      <c r="F30" s="29"/>
      <c r="G30" s="17"/>
      <c r="H30" s="17"/>
    </row>
    <row r="31" spans="1:8">
      <c r="A31" s="4" t="s">
        <v>5</v>
      </c>
      <c r="B31" s="8" t="s">
        <v>152</v>
      </c>
      <c r="C31" s="29"/>
      <c r="D31" s="29"/>
      <c r="E31" s="29"/>
      <c r="F31" s="29"/>
      <c r="G31" s="17"/>
      <c r="H31" s="17"/>
    </row>
    <row r="32" spans="1:8">
      <c r="A32" s="4" t="s">
        <v>5</v>
      </c>
      <c r="B32" s="8" t="s">
        <v>278</v>
      </c>
      <c r="C32" s="29">
        <v>12000000</v>
      </c>
      <c r="D32" s="29">
        <f>C32</f>
        <v>12000000</v>
      </c>
      <c r="E32" s="29">
        <v>22053000</v>
      </c>
      <c r="F32" s="29">
        <f>E32</f>
        <v>22053000</v>
      </c>
      <c r="G32" s="31">
        <f>E32/C32*100</f>
        <v>183.77500000000001</v>
      </c>
      <c r="H32" s="31">
        <f>F32/D32*100</f>
        <v>183.77500000000001</v>
      </c>
    </row>
    <row r="33" spans="1:8">
      <c r="A33" s="44" t="s">
        <v>5</v>
      </c>
      <c r="B33" s="8" t="s">
        <v>489</v>
      </c>
      <c r="C33" s="29">
        <v>14500000</v>
      </c>
      <c r="D33" s="29">
        <f>C33</f>
        <v>14500000</v>
      </c>
      <c r="E33" s="29">
        <v>17200000</v>
      </c>
      <c r="F33" s="29">
        <f>E33</f>
        <v>17200000</v>
      </c>
      <c r="G33" s="31">
        <f>E33/C33*100</f>
        <v>118.62068965517241</v>
      </c>
      <c r="H33" s="31">
        <f>F33/D33*100</f>
        <v>118.62068965517241</v>
      </c>
    </row>
    <row r="34" spans="1:8">
      <c r="A34" s="4">
        <v>9</v>
      </c>
      <c r="B34" s="7" t="s">
        <v>117</v>
      </c>
      <c r="C34" s="29"/>
      <c r="D34" s="29"/>
      <c r="E34" s="29"/>
      <c r="F34" s="29"/>
      <c r="G34" s="17"/>
      <c r="H34" s="17"/>
    </row>
    <row r="35" spans="1:8">
      <c r="A35" s="4">
        <v>10</v>
      </c>
      <c r="B35" s="7" t="s">
        <v>118</v>
      </c>
      <c r="C35" s="29"/>
      <c r="D35" s="29"/>
      <c r="E35" s="29"/>
      <c r="F35" s="29"/>
      <c r="G35" s="17"/>
      <c r="H35" s="17"/>
    </row>
    <row r="36" spans="1:8">
      <c r="A36" s="4">
        <v>11</v>
      </c>
      <c r="B36" s="7" t="s">
        <v>119</v>
      </c>
      <c r="C36" s="29"/>
      <c r="D36" s="29"/>
      <c r="E36" s="29"/>
      <c r="F36" s="29"/>
      <c r="G36" s="17"/>
      <c r="H36" s="17"/>
    </row>
    <row r="37" spans="1:8">
      <c r="A37" s="4">
        <v>12</v>
      </c>
      <c r="B37" s="7" t="s">
        <v>93</v>
      </c>
      <c r="C37" s="29"/>
      <c r="D37" s="29"/>
      <c r="E37" s="29">
        <v>38563150</v>
      </c>
      <c r="F37" s="29"/>
      <c r="G37" s="17"/>
      <c r="H37" s="17"/>
    </row>
    <row r="38" spans="1:8">
      <c r="A38" s="4">
        <v>13</v>
      </c>
      <c r="B38" s="7" t="s">
        <v>279</v>
      </c>
      <c r="C38" s="29"/>
      <c r="D38" s="29"/>
      <c r="E38" s="29"/>
      <c r="F38" s="29"/>
      <c r="G38" s="17"/>
      <c r="H38" s="17"/>
    </row>
    <row r="39" spans="1:8">
      <c r="A39" s="400">
        <v>14</v>
      </c>
      <c r="B39" s="7" t="s">
        <v>120</v>
      </c>
      <c r="C39" s="401"/>
      <c r="D39" s="401"/>
      <c r="E39" s="401"/>
      <c r="F39" s="401"/>
      <c r="G39" s="402"/>
      <c r="H39" s="402"/>
    </row>
    <row r="40" spans="1:8">
      <c r="A40" s="400"/>
      <c r="B40" s="7" t="s">
        <v>116</v>
      </c>
      <c r="C40" s="401"/>
      <c r="D40" s="401"/>
      <c r="E40" s="401"/>
      <c r="F40" s="401"/>
      <c r="G40" s="402"/>
      <c r="H40" s="402"/>
    </row>
    <row r="41" spans="1:8">
      <c r="A41" s="4">
        <v>15</v>
      </c>
      <c r="B41" s="7" t="s">
        <v>121</v>
      </c>
      <c r="C41" s="29"/>
      <c r="D41" s="29"/>
      <c r="E41" s="29"/>
      <c r="F41" s="29"/>
      <c r="G41" s="29"/>
      <c r="H41" s="29"/>
    </row>
    <row r="42" spans="1:8">
      <c r="A42" s="4">
        <v>16</v>
      </c>
      <c r="B42" s="7" t="s">
        <v>122</v>
      </c>
      <c r="C42" s="29">
        <v>8000000</v>
      </c>
      <c r="D42" s="29">
        <f>C42</f>
        <v>8000000</v>
      </c>
      <c r="E42" s="29">
        <f>6735700+3516291</f>
        <v>10251991</v>
      </c>
      <c r="F42" s="29">
        <f>E42</f>
        <v>10251991</v>
      </c>
      <c r="G42" s="31">
        <f>E42/C42*100</f>
        <v>128.14988750000001</v>
      </c>
      <c r="H42" s="31">
        <f>F42/D42*100</f>
        <v>128.14988750000001</v>
      </c>
    </row>
    <row r="43" spans="1:8">
      <c r="A43" s="4">
        <v>17</v>
      </c>
      <c r="B43" s="7" t="s">
        <v>123</v>
      </c>
      <c r="C43" s="29"/>
      <c r="D43" s="29"/>
      <c r="E43" s="29"/>
      <c r="F43" s="29"/>
      <c r="G43" s="29"/>
      <c r="H43" s="29"/>
    </row>
    <row r="44" spans="1:8">
      <c r="A44" s="4">
        <v>18</v>
      </c>
      <c r="B44" s="7" t="s">
        <v>124</v>
      </c>
      <c r="C44" s="29"/>
      <c r="D44" s="29"/>
      <c r="E44" s="29"/>
      <c r="F44" s="29"/>
      <c r="G44" s="29"/>
      <c r="H44" s="29"/>
    </row>
    <row r="45" spans="1:8" ht="47.25">
      <c r="A45" s="4">
        <v>19</v>
      </c>
      <c r="B45" s="7" t="s">
        <v>280</v>
      </c>
      <c r="C45" s="29"/>
      <c r="D45" s="29"/>
      <c r="E45" s="29"/>
      <c r="F45" s="29"/>
      <c r="G45" s="29"/>
      <c r="H45" s="29"/>
    </row>
    <row r="46" spans="1:8">
      <c r="A46" s="4">
        <v>20</v>
      </c>
      <c r="B46" s="7" t="s">
        <v>125</v>
      </c>
      <c r="C46" s="29"/>
      <c r="D46" s="29"/>
      <c r="E46" s="29"/>
      <c r="F46" s="29"/>
      <c r="G46" s="17"/>
      <c r="H46" s="17"/>
    </row>
    <row r="47" spans="1:8">
      <c r="A47" s="5" t="s">
        <v>10</v>
      </c>
      <c r="B47" s="6" t="s">
        <v>94</v>
      </c>
      <c r="C47" s="29"/>
      <c r="D47" s="29"/>
      <c r="E47" s="29"/>
      <c r="F47" s="29"/>
      <c r="G47" s="17"/>
      <c r="H47" s="17"/>
    </row>
    <row r="48" spans="1:8">
      <c r="A48" s="5" t="s">
        <v>11</v>
      </c>
      <c r="B48" s="6" t="s">
        <v>281</v>
      </c>
      <c r="C48" s="29"/>
      <c r="D48" s="29"/>
      <c r="E48" s="29"/>
      <c r="F48" s="29"/>
      <c r="G48" s="17"/>
      <c r="H48" s="17"/>
    </row>
    <row r="49" spans="1:8">
      <c r="A49" s="4">
        <v>1</v>
      </c>
      <c r="B49" s="7" t="s">
        <v>153</v>
      </c>
      <c r="C49" s="29"/>
      <c r="D49" s="29"/>
      <c r="E49" s="29"/>
      <c r="F49" s="29"/>
      <c r="G49" s="17"/>
      <c r="H49" s="17"/>
    </row>
    <row r="50" spans="1:8">
      <c r="A50" s="4">
        <v>2</v>
      </c>
      <c r="B50" s="7" t="s">
        <v>126</v>
      </c>
      <c r="C50" s="29"/>
      <c r="D50" s="29"/>
      <c r="E50" s="29"/>
      <c r="F50" s="29"/>
      <c r="G50" s="17"/>
      <c r="H50" s="17"/>
    </row>
    <row r="51" spans="1:8">
      <c r="A51" s="4">
        <v>3</v>
      </c>
      <c r="B51" s="7" t="s">
        <v>282</v>
      </c>
      <c r="C51" s="29"/>
      <c r="D51" s="29"/>
      <c r="E51" s="29"/>
      <c r="F51" s="29"/>
      <c r="G51" s="17"/>
      <c r="H51" s="17"/>
    </row>
    <row r="52" spans="1:8">
      <c r="A52" s="4">
        <v>4</v>
      </c>
      <c r="B52" s="7" t="s">
        <v>283</v>
      </c>
      <c r="C52" s="29"/>
      <c r="D52" s="29"/>
      <c r="E52" s="29"/>
      <c r="F52" s="29"/>
      <c r="G52" s="17"/>
      <c r="H52" s="17"/>
    </row>
    <row r="53" spans="1:8">
      <c r="A53" s="4">
        <v>5</v>
      </c>
      <c r="B53" s="7" t="s">
        <v>284</v>
      </c>
      <c r="C53" s="29"/>
      <c r="D53" s="29"/>
      <c r="E53" s="29"/>
      <c r="F53" s="29"/>
      <c r="G53" s="17"/>
      <c r="H53" s="17"/>
    </row>
    <row r="54" spans="1:8">
      <c r="A54" s="4">
        <v>6</v>
      </c>
      <c r="B54" s="7" t="s">
        <v>128</v>
      </c>
      <c r="C54" s="29"/>
      <c r="D54" s="29"/>
      <c r="E54" s="29"/>
      <c r="F54" s="29"/>
      <c r="G54" s="17"/>
      <c r="H54" s="17"/>
    </row>
    <row r="55" spans="1:8">
      <c r="A55" s="5" t="s">
        <v>12</v>
      </c>
      <c r="B55" s="6" t="s">
        <v>129</v>
      </c>
      <c r="C55" s="29"/>
      <c r="D55" s="29"/>
      <c r="E55" s="29"/>
      <c r="F55" s="29"/>
      <c r="G55" s="17"/>
      <c r="H55" s="17"/>
    </row>
    <row r="56" spans="1:8">
      <c r="A56" s="5" t="s">
        <v>4</v>
      </c>
      <c r="B56" s="6" t="s">
        <v>285</v>
      </c>
      <c r="C56" s="29"/>
      <c r="D56" s="29"/>
      <c r="E56" s="29"/>
      <c r="F56" s="29"/>
      <c r="G56" s="17"/>
      <c r="H56" s="17"/>
    </row>
    <row r="57" spans="1:8">
      <c r="A57" s="5" t="s">
        <v>13</v>
      </c>
      <c r="B57" s="6" t="s">
        <v>286</v>
      </c>
      <c r="C57" s="29"/>
      <c r="D57" s="29"/>
      <c r="E57" s="27">
        <v>21128000</v>
      </c>
      <c r="F57" s="27">
        <f>E57</f>
        <v>21128000</v>
      </c>
      <c r="G57" s="17"/>
      <c r="H57" s="17"/>
    </row>
    <row r="58" spans="1:8" ht="31.5">
      <c r="A58" s="5" t="s">
        <v>16</v>
      </c>
      <c r="B58" s="6" t="s">
        <v>287</v>
      </c>
      <c r="C58" s="29"/>
      <c r="D58" s="29"/>
      <c r="E58" s="27">
        <v>470094908</v>
      </c>
      <c r="F58" s="27">
        <f>E58</f>
        <v>470094908</v>
      </c>
      <c r="G58" s="17"/>
      <c r="H58" s="17"/>
    </row>
    <row r="59" spans="1:8" ht="21" customHeight="1">
      <c r="A59" s="3" t="s">
        <v>95</v>
      </c>
    </row>
    <row r="60" spans="1:8" ht="36.75" customHeight="1">
      <c r="A60" s="399" t="s">
        <v>154</v>
      </c>
      <c r="B60" s="399"/>
      <c r="C60" s="399"/>
      <c r="D60" s="399"/>
      <c r="E60" s="399"/>
      <c r="F60" s="399"/>
      <c r="G60" s="399"/>
      <c r="H60" s="399"/>
    </row>
    <row r="61" spans="1:8" ht="36.75" customHeight="1">
      <c r="A61" s="399" t="s">
        <v>155</v>
      </c>
      <c r="B61" s="399"/>
      <c r="C61" s="399"/>
      <c r="D61" s="399"/>
      <c r="E61" s="399"/>
      <c r="F61" s="399"/>
      <c r="G61" s="399"/>
      <c r="H61" s="399"/>
    </row>
    <row r="62" spans="1:8" ht="49.5" customHeight="1">
      <c r="A62" s="399" t="s">
        <v>156</v>
      </c>
      <c r="B62" s="399"/>
      <c r="C62" s="399"/>
      <c r="D62" s="399"/>
      <c r="E62" s="399"/>
      <c r="F62" s="399"/>
      <c r="G62" s="399"/>
      <c r="H62" s="399"/>
    </row>
    <row r="63" spans="1:8" ht="49.5" customHeight="1">
      <c r="A63" s="399" t="s">
        <v>130</v>
      </c>
      <c r="B63" s="399"/>
      <c r="C63" s="399"/>
      <c r="D63" s="399"/>
      <c r="E63" s="399"/>
      <c r="F63" s="399"/>
      <c r="G63" s="399"/>
      <c r="H63" s="399"/>
    </row>
    <row r="64" spans="1:8" ht="69.75" customHeight="1">
      <c r="A64" s="399" t="s">
        <v>131</v>
      </c>
      <c r="B64" s="399"/>
      <c r="C64" s="399"/>
      <c r="D64" s="399"/>
      <c r="E64" s="399"/>
      <c r="F64" s="399"/>
      <c r="G64" s="399"/>
      <c r="H64" s="399"/>
    </row>
  </sheetData>
  <mergeCells count="36">
    <mergeCell ref="A9:A10"/>
    <mergeCell ref="B9:B10"/>
    <mergeCell ref="C9:D9"/>
    <mergeCell ref="E9:F9"/>
    <mergeCell ref="G9:H9"/>
    <mergeCell ref="A64:H64"/>
    <mergeCell ref="H21:H22"/>
    <mergeCell ref="A39:A40"/>
    <mergeCell ref="C39:C40"/>
    <mergeCell ref="D39:D40"/>
    <mergeCell ref="E39:E40"/>
    <mergeCell ref="F39:F40"/>
    <mergeCell ref="G39:G40"/>
    <mergeCell ref="H39:H40"/>
    <mergeCell ref="A21:A22"/>
    <mergeCell ref="C21:C22"/>
    <mergeCell ref="D21:D22"/>
    <mergeCell ref="E21:E22"/>
    <mergeCell ref="F21:F22"/>
    <mergeCell ref="G21:G22"/>
    <mergeCell ref="A2:H2"/>
    <mergeCell ref="A60:H60"/>
    <mergeCell ref="A61:H61"/>
    <mergeCell ref="A62:H62"/>
    <mergeCell ref="A63:H63"/>
    <mergeCell ref="A19:A20"/>
    <mergeCell ref="C19:C20"/>
    <mergeCell ref="D19:D20"/>
    <mergeCell ref="E19:E20"/>
    <mergeCell ref="F19:F20"/>
    <mergeCell ref="G19:G20"/>
    <mergeCell ref="H19:H20"/>
    <mergeCell ref="A15:A16"/>
    <mergeCell ref="A5:H5"/>
    <mergeCell ref="A6:H6"/>
    <mergeCell ref="A7:H7"/>
  </mergeCells>
  <pageMargins left="0.2" right="0.2" top="0.52" bottom="0.49" header="0.42" footer="0.6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F0"/>
  </sheetPr>
  <dimension ref="A1:G38"/>
  <sheetViews>
    <sheetView workbookViewId="0">
      <selection activeCell="A33" sqref="A33"/>
    </sheetView>
  </sheetViews>
  <sheetFormatPr defaultRowHeight="15"/>
  <cols>
    <col min="1" max="1" width="6.42578125" customWidth="1"/>
    <col min="2" max="2" width="52.28515625" customWidth="1"/>
    <col min="3" max="3" width="15.85546875" customWidth="1"/>
    <col min="4" max="4" width="15.140625" customWidth="1"/>
    <col min="5" max="5" width="8.85546875" customWidth="1"/>
    <col min="7" max="7" width="13.85546875" bestFit="1" customWidth="1"/>
  </cols>
  <sheetData>
    <row r="1" spans="1:5" ht="15.75">
      <c r="E1" s="1" t="s">
        <v>245</v>
      </c>
    </row>
    <row r="2" spans="1:5" ht="15.75">
      <c r="A2" s="339" t="s">
        <v>480</v>
      </c>
      <c r="B2" s="339"/>
      <c r="C2" s="339"/>
      <c r="D2" s="339"/>
      <c r="E2" s="339"/>
    </row>
    <row r="3" spans="1:5" ht="15.75" hidden="1">
      <c r="A3" s="398" t="str">
        <f>'48'!A4:F4</f>
        <v>(Kèm theo Tờ trình số 40/TTr-UBND ngày 15 tháng 06 năm 2023 của UBND xã Chiềng Sàng)</v>
      </c>
      <c r="B3" s="398"/>
      <c r="C3" s="398"/>
      <c r="D3" s="398"/>
      <c r="E3" s="398"/>
    </row>
    <row r="4" spans="1:5" ht="15.75">
      <c r="A4" s="398" t="str">
        <f>'48'!A5:F5</f>
        <v>(Kèm theo Nghị quyết số: 29/NQ-HĐND ngày 30 tháng 06 năm 2023 của Hội đồng nhân dân xã Chiềng Sàng)</v>
      </c>
      <c r="B4" s="398"/>
      <c r="C4" s="398"/>
      <c r="D4" s="398"/>
      <c r="E4" s="398"/>
    </row>
    <row r="5" spans="1:5" ht="15.75">
      <c r="E5" s="2" t="s">
        <v>8</v>
      </c>
    </row>
    <row r="6" spans="1:5" ht="41.25" customHeight="1">
      <c r="A6" s="5" t="s">
        <v>1</v>
      </c>
      <c r="B6" s="5" t="s">
        <v>101</v>
      </c>
      <c r="C6" s="5" t="s">
        <v>227</v>
      </c>
      <c r="D6" s="5" t="s">
        <v>264</v>
      </c>
      <c r="E6" s="5" t="s">
        <v>110</v>
      </c>
    </row>
    <row r="7" spans="1:5" ht="15.75">
      <c r="A7" s="5" t="s">
        <v>3</v>
      </c>
      <c r="B7" s="5" t="s">
        <v>4</v>
      </c>
      <c r="C7" s="5">
        <v>1</v>
      </c>
      <c r="D7" s="5">
        <v>2</v>
      </c>
      <c r="E7" s="5" t="s">
        <v>88</v>
      </c>
    </row>
    <row r="8" spans="1:5" ht="15.75">
      <c r="A8" s="5"/>
      <c r="B8" s="6" t="s">
        <v>288</v>
      </c>
      <c r="C8" s="35">
        <f>C9+C32+C37</f>
        <v>4331517000</v>
      </c>
      <c r="D8" s="35">
        <f>D9+D32+D37</f>
        <v>5397639735</v>
      </c>
      <c r="E8" s="45">
        <f>E9+E32+E37</f>
        <v>106.58154868144348</v>
      </c>
    </row>
    <row r="9" spans="1:5" ht="15.75">
      <c r="A9" s="5" t="s">
        <v>3</v>
      </c>
      <c r="B9" s="6" t="s">
        <v>289</v>
      </c>
      <c r="C9" s="38">
        <f>C10+C20+C28+C29+C30+C31</f>
        <v>4331517000</v>
      </c>
      <c r="D9" s="38">
        <f>D10+D20+D28+D29+D30+D31</f>
        <v>4616597900</v>
      </c>
      <c r="E9" s="39">
        <f>E10+E20+E28+E29+E30+E31</f>
        <v>106.58154868144348</v>
      </c>
    </row>
    <row r="10" spans="1:5" ht="15.75">
      <c r="A10" s="5" t="s">
        <v>14</v>
      </c>
      <c r="B10" s="6" t="s">
        <v>107</v>
      </c>
      <c r="C10" s="7"/>
      <c r="D10" s="7"/>
      <c r="E10" s="7"/>
    </row>
    <row r="11" spans="1:5" ht="15.75">
      <c r="A11" s="4">
        <v>1</v>
      </c>
      <c r="B11" s="7" t="s">
        <v>290</v>
      </c>
      <c r="C11" s="7"/>
      <c r="D11" s="7"/>
      <c r="E11" s="7"/>
    </row>
    <row r="12" spans="1:5" ht="15.75">
      <c r="A12" s="4"/>
      <c r="B12" s="8" t="s">
        <v>135</v>
      </c>
      <c r="C12" s="7"/>
      <c r="D12" s="7"/>
      <c r="E12" s="7"/>
    </row>
    <row r="13" spans="1:5" ht="15.75">
      <c r="A13" s="4" t="s">
        <v>5</v>
      </c>
      <c r="B13" s="8" t="s">
        <v>136</v>
      </c>
      <c r="C13" s="7"/>
      <c r="D13" s="7"/>
      <c r="E13" s="7"/>
    </row>
    <row r="14" spans="1:5" ht="15.75">
      <c r="A14" s="4" t="s">
        <v>5</v>
      </c>
      <c r="B14" s="8" t="s">
        <v>224</v>
      </c>
      <c r="C14" s="7"/>
      <c r="D14" s="7"/>
      <c r="E14" s="7"/>
    </row>
    <row r="15" spans="1:5" ht="15.75">
      <c r="A15" s="4"/>
      <c r="B15" s="8" t="s">
        <v>138</v>
      </c>
      <c r="C15" s="7"/>
      <c r="D15" s="7"/>
      <c r="E15" s="7"/>
    </row>
    <row r="16" spans="1:5" ht="15.75">
      <c r="A16" s="4" t="s">
        <v>5</v>
      </c>
      <c r="B16" s="8" t="s">
        <v>139</v>
      </c>
      <c r="C16" s="7"/>
      <c r="D16" s="7"/>
      <c r="E16" s="7"/>
    </row>
    <row r="17" spans="1:7" ht="15.75">
      <c r="A17" s="4" t="s">
        <v>5</v>
      </c>
      <c r="B17" s="8" t="s">
        <v>169</v>
      </c>
      <c r="C17" s="7"/>
      <c r="D17" s="7"/>
      <c r="E17" s="7"/>
    </row>
    <row r="18" spans="1:7" ht="63">
      <c r="A18" s="4">
        <v>2</v>
      </c>
      <c r="B18" s="7" t="s">
        <v>140</v>
      </c>
      <c r="C18" s="7"/>
      <c r="D18" s="7"/>
      <c r="E18" s="7"/>
    </row>
    <row r="19" spans="1:7" ht="15.75">
      <c r="A19" s="4">
        <v>3</v>
      </c>
      <c r="B19" s="7" t="s">
        <v>141</v>
      </c>
      <c r="C19" s="7"/>
      <c r="D19" s="7"/>
      <c r="E19" s="7"/>
    </row>
    <row r="20" spans="1:7" ht="15.75">
      <c r="A20" s="5" t="s">
        <v>10</v>
      </c>
      <c r="B20" s="6" t="s">
        <v>18</v>
      </c>
      <c r="C20" s="35">
        <f>SUM(C21:C27)</f>
        <v>4331517000</v>
      </c>
      <c r="D20" s="35">
        <f>SUM(D21:D27)</f>
        <v>4616597900</v>
      </c>
      <c r="E20" s="36">
        <f>D20/C20*100</f>
        <v>106.58154868144348</v>
      </c>
    </row>
    <row r="21" spans="1:7" ht="15.75">
      <c r="A21" s="4">
        <v>1</v>
      </c>
      <c r="B21" s="7" t="s">
        <v>481</v>
      </c>
      <c r="C21" s="34">
        <v>415132000</v>
      </c>
      <c r="D21" s="34">
        <v>418379800</v>
      </c>
      <c r="E21" s="33">
        <f>D21/C21*100</f>
        <v>100.78235356464931</v>
      </c>
    </row>
    <row r="22" spans="1:7" ht="15.75">
      <c r="A22" s="4">
        <v>2</v>
      </c>
      <c r="B22" s="7" t="s">
        <v>483</v>
      </c>
      <c r="C22" s="34">
        <v>20000000</v>
      </c>
      <c r="D22" s="34">
        <v>20000000</v>
      </c>
      <c r="E22" s="33">
        <f t="shared" ref="E22:E27" si="0">D22/C22*100</f>
        <v>100</v>
      </c>
    </row>
    <row r="23" spans="1:7" ht="15.75">
      <c r="A23" s="4">
        <v>3</v>
      </c>
      <c r="B23" s="7" t="s">
        <v>482</v>
      </c>
      <c r="C23" s="34">
        <v>162320000</v>
      </c>
      <c r="D23" s="34">
        <v>130864000</v>
      </c>
      <c r="E23" s="33">
        <f t="shared" si="0"/>
        <v>80.620995564317397</v>
      </c>
    </row>
    <row r="24" spans="1:7" ht="15.75">
      <c r="A24" s="4">
        <v>4</v>
      </c>
      <c r="B24" s="7" t="s">
        <v>180</v>
      </c>
      <c r="C24" s="34">
        <v>78000000</v>
      </c>
      <c r="D24" s="34">
        <v>86414000</v>
      </c>
      <c r="E24" s="33">
        <f t="shared" si="0"/>
        <v>110.78717948717949</v>
      </c>
    </row>
    <row r="25" spans="1:7" ht="15.75">
      <c r="A25" s="4">
        <v>5</v>
      </c>
      <c r="B25" s="7" t="s">
        <v>181</v>
      </c>
      <c r="C25" s="34">
        <v>30000000</v>
      </c>
      <c r="D25" s="34">
        <f>57040000-19000000</f>
        <v>38040000</v>
      </c>
      <c r="E25" s="33"/>
      <c r="G25" s="46"/>
    </row>
    <row r="26" spans="1:7" ht="15.75">
      <c r="A26" s="4">
        <v>6</v>
      </c>
      <c r="B26" s="7" t="s">
        <v>484</v>
      </c>
      <c r="C26" s="34">
        <f>3258375000</f>
        <v>3258375000</v>
      </c>
      <c r="D26" s="34">
        <v>3564245000</v>
      </c>
      <c r="E26" s="33">
        <f t="shared" si="0"/>
        <v>109.38719453715426</v>
      </c>
    </row>
    <row r="27" spans="1:7" ht="15.75">
      <c r="A27" s="4">
        <v>7</v>
      </c>
      <c r="B27" s="7" t="s">
        <v>485</v>
      </c>
      <c r="C27" s="34">
        <v>367690000</v>
      </c>
      <c r="D27" s="34">
        <v>358655100</v>
      </c>
      <c r="E27" s="33">
        <f t="shared" si="0"/>
        <v>97.54279420163725</v>
      </c>
    </row>
    <row r="28" spans="1:7" ht="15.6" customHeight="1">
      <c r="A28" s="5" t="s">
        <v>11</v>
      </c>
      <c r="B28" s="6" t="s">
        <v>19</v>
      </c>
      <c r="C28" s="7"/>
      <c r="D28" s="7"/>
      <c r="E28" s="7"/>
    </row>
    <row r="29" spans="1:7" ht="15.75">
      <c r="A29" s="5" t="s">
        <v>12</v>
      </c>
      <c r="B29" s="6" t="s">
        <v>80</v>
      </c>
      <c r="C29" s="7"/>
      <c r="D29" s="7"/>
      <c r="E29" s="7"/>
    </row>
    <row r="30" spans="1:7" ht="15.6" customHeight="1">
      <c r="A30" s="5" t="s">
        <v>26</v>
      </c>
      <c r="B30" s="6" t="s">
        <v>81</v>
      </c>
      <c r="C30" s="37"/>
      <c r="D30" s="17"/>
      <c r="E30" s="7"/>
    </row>
    <row r="31" spans="1:7" ht="15.75">
      <c r="A31" s="5" t="s">
        <v>142</v>
      </c>
      <c r="B31" s="6" t="s">
        <v>20</v>
      </c>
      <c r="C31" s="7"/>
      <c r="D31" s="7"/>
      <c r="E31" s="7"/>
    </row>
    <row r="32" spans="1:7" ht="15.75">
      <c r="A32" s="5" t="s">
        <v>4</v>
      </c>
      <c r="B32" s="6" t="s">
        <v>143</v>
      </c>
      <c r="C32" s="7"/>
      <c r="D32" s="37">
        <f>D33+D35</f>
        <v>19000000</v>
      </c>
      <c r="E32" s="7"/>
    </row>
    <row r="33" spans="1:5" ht="15.6" customHeight="1">
      <c r="A33" s="5" t="s">
        <v>14</v>
      </c>
      <c r="B33" s="6" t="s">
        <v>83</v>
      </c>
      <c r="C33" s="7"/>
      <c r="D33" s="37">
        <f>D34</f>
        <v>19000000</v>
      </c>
      <c r="E33" s="7"/>
    </row>
    <row r="34" spans="1:5" ht="55.9" customHeight="1">
      <c r="A34" s="4"/>
      <c r="B34" s="7" t="s">
        <v>486</v>
      </c>
      <c r="C34" s="7"/>
      <c r="D34" s="34">
        <v>19000000</v>
      </c>
      <c r="E34" s="7"/>
    </row>
    <row r="35" spans="1:5" ht="15.75">
      <c r="A35" s="5" t="s">
        <v>10</v>
      </c>
      <c r="B35" s="6" t="s">
        <v>225</v>
      </c>
      <c r="C35" s="7"/>
      <c r="D35" s="7"/>
      <c r="E35" s="7"/>
    </row>
    <row r="36" spans="1:5" ht="15.75">
      <c r="A36" s="4"/>
      <c r="B36" s="7" t="s">
        <v>144</v>
      </c>
      <c r="C36" s="7"/>
      <c r="D36" s="7"/>
      <c r="E36" s="7"/>
    </row>
    <row r="37" spans="1:5" ht="15.75">
      <c r="A37" s="5" t="s">
        <v>13</v>
      </c>
      <c r="B37" s="6" t="s">
        <v>159</v>
      </c>
      <c r="C37" s="7"/>
      <c r="D37" s="37">
        <v>762041835</v>
      </c>
      <c r="E37" s="7"/>
    </row>
    <row r="38" spans="1:5" ht="42.6" customHeight="1">
      <c r="A38" s="403" t="s">
        <v>170</v>
      </c>
      <c r="B38" s="403"/>
      <c r="C38" s="403"/>
      <c r="D38" s="403"/>
      <c r="E38" s="403"/>
    </row>
  </sheetData>
  <mergeCells count="4">
    <mergeCell ref="A4:E4"/>
    <mergeCell ref="A38:E38"/>
    <mergeCell ref="A2:E2"/>
    <mergeCell ref="A3:E3"/>
  </mergeCells>
  <pageMargins left="0.2" right="0.2" top="0.37"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F0"/>
  </sheetPr>
  <dimension ref="A1:F49"/>
  <sheetViews>
    <sheetView topLeftCell="A25" workbookViewId="0">
      <selection activeCell="A33" sqref="A33"/>
    </sheetView>
  </sheetViews>
  <sheetFormatPr defaultRowHeight="15"/>
  <cols>
    <col min="1" max="1" width="6.28515625" customWidth="1"/>
    <col min="2" max="2" width="47" customWidth="1"/>
    <col min="3" max="3" width="15" customWidth="1"/>
    <col min="4" max="4" width="14.85546875" customWidth="1"/>
    <col min="5" max="5" width="15.28515625" customWidth="1"/>
    <col min="6" max="6" width="10.5703125" customWidth="1"/>
  </cols>
  <sheetData>
    <row r="1" spans="1:6" ht="15.75">
      <c r="F1" s="1" t="s">
        <v>246</v>
      </c>
    </row>
    <row r="2" spans="1:6" ht="15.75">
      <c r="A2" s="339" t="s">
        <v>487</v>
      </c>
      <c r="B2" s="339"/>
      <c r="C2" s="339"/>
      <c r="D2" s="339"/>
      <c r="E2" s="339"/>
      <c r="F2" s="339"/>
    </row>
    <row r="3" spans="1:6" ht="15.75" hidden="1">
      <c r="A3" s="398" t="str">
        <f>'48'!A4:F4</f>
        <v>(Kèm theo Tờ trình số 40/TTr-UBND ngày 15 tháng 06 năm 2023 của UBND xã Chiềng Sàng)</v>
      </c>
      <c r="B3" s="398"/>
      <c r="C3" s="398"/>
      <c r="D3" s="398"/>
      <c r="E3" s="398"/>
      <c r="F3" s="398"/>
    </row>
    <row r="4" spans="1:6" ht="15.75">
      <c r="A4" s="398" t="str">
        <f>'48'!A5:F5</f>
        <v>(Kèm theo Nghị quyết số: 29/NQ-HĐND ngày 30 tháng 06 năm 2023 của Hội đồng nhân dân xã Chiềng Sàng)</v>
      </c>
      <c r="B4" s="398"/>
      <c r="C4" s="398"/>
      <c r="D4" s="398"/>
      <c r="E4" s="398"/>
      <c r="F4" s="398"/>
    </row>
    <row r="5" spans="1:6" ht="15.75">
      <c r="F5" s="2" t="s">
        <v>8</v>
      </c>
    </row>
    <row r="6" spans="1:6" ht="15.75">
      <c r="A6" s="336" t="s">
        <v>1</v>
      </c>
      <c r="B6" s="336" t="s">
        <v>2</v>
      </c>
      <c r="C6" s="336" t="s">
        <v>227</v>
      </c>
      <c r="D6" s="336" t="s">
        <v>264</v>
      </c>
      <c r="E6" s="336" t="s">
        <v>74</v>
      </c>
      <c r="F6" s="336"/>
    </row>
    <row r="7" spans="1:6" ht="31.5">
      <c r="A7" s="336"/>
      <c r="B7" s="336"/>
      <c r="C7" s="336"/>
      <c r="D7" s="336"/>
      <c r="E7" s="5" t="s">
        <v>75</v>
      </c>
      <c r="F7" s="5" t="s">
        <v>133</v>
      </c>
    </row>
    <row r="8" spans="1:6" ht="15.75">
      <c r="A8" s="5" t="s">
        <v>3</v>
      </c>
      <c r="B8" s="5" t="s">
        <v>4</v>
      </c>
      <c r="C8" s="5">
        <v>1</v>
      </c>
      <c r="D8" s="5">
        <v>2</v>
      </c>
      <c r="E8" s="5" t="s">
        <v>102</v>
      </c>
      <c r="F8" s="5" t="s">
        <v>103</v>
      </c>
    </row>
    <row r="9" spans="1:6" ht="15.75">
      <c r="A9" s="5"/>
      <c r="B9" s="6" t="s">
        <v>17</v>
      </c>
      <c r="C9" s="42">
        <f>C10+C11+C47</f>
        <v>4331517000</v>
      </c>
      <c r="D9" s="42">
        <f>D10+D11+D47</f>
        <v>5397639735</v>
      </c>
      <c r="E9" s="43">
        <f>D9-C9</f>
        <v>1066122735</v>
      </c>
      <c r="F9" s="47">
        <f>D9/C9*100</f>
        <v>124.61314904224085</v>
      </c>
    </row>
    <row r="10" spans="1:6" ht="31.5">
      <c r="A10" s="5" t="s">
        <v>3</v>
      </c>
      <c r="B10" s="6" t="s">
        <v>172</v>
      </c>
      <c r="C10" s="4"/>
      <c r="D10" s="4"/>
      <c r="E10" s="43">
        <f>D10-C10</f>
        <v>0</v>
      </c>
      <c r="F10" s="40"/>
    </row>
    <row r="11" spans="1:6" ht="31.5">
      <c r="A11" s="5" t="s">
        <v>4</v>
      </c>
      <c r="B11" s="6" t="s">
        <v>488</v>
      </c>
      <c r="C11" s="43">
        <f>C12+C29+C43+C44+C45+C46</f>
        <v>4331517000</v>
      </c>
      <c r="D11" s="43">
        <f>D12+D29+D43+D44+D45+D46</f>
        <v>4635597900</v>
      </c>
      <c r="E11" s="43">
        <f>D11-C11</f>
        <v>304080900</v>
      </c>
      <c r="F11" s="47">
        <f>D11/C11*100</f>
        <v>107.02019407981085</v>
      </c>
    </row>
    <row r="12" spans="1:6" ht="15.75">
      <c r="A12" s="5" t="s">
        <v>14</v>
      </c>
      <c r="B12" s="6" t="s">
        <v>173</v>
      </c>
      <c r="C12" s="4"/>
      <c r="D12" s="4"/>
      <c r="E12" s="4"/>
      <c r="F12" s="4"/>
    </row>
    <row r="13" spans="1:6" ht="15.75">
      <c r="A13" s="4">
        <v>1</v>
      </c>
      <c r="B13" s="7" t="s">
        <v>134</v>
      </c>
      <c r="C13" s="4"/>
      <c r="D13" s="4"/>
      <c r="E13" s="4"/>
      <c r="F13" s="4"/>
    </row>
    <row r="14" spans="1:6" ht="15.75">
      <c r="A14" s="4" t="s">
        <v>5</v>
      </c>
      <c r="B14" s="7" t="s">
        <v>136</v>
      </c>
      <c r="C14" s="4"/>
      <c r="D14" s="4"/>
      <c r="E14" s="4"/>
      <c r="F14" s="4"/>
    </row>
    <row r="15" spans="1:6" ht="15.75">
      <c r="A15" s="4" t="s">
        <v>5</v>
      </c>
      <c r="B15" s="7" t="s">
        <v>137</v>
      </c>
      <c r="C15" s="4"/>
      <c r="D15" s="4"/>
      <c r="E15" s="4"/>
      <c r="F15" s="4"/>
    </row>
    <row r="16" spans="1:6" ht="15.75">
      <c r="A16" s="4" t="s">
        <v>5</v>
      </c>
      <c r="B16" s="7" t="s">
        <v>174</v>
      </c>
      <c r="C16" s="4"/>
      <c r="D16" s="4"/>
      <c r="E16" s="4"/>
      <c r="F16" s="4"/>
    </row>
    <row r="17" spans="1:6" ht="15.75">
      <c r="A17" s="4" t="s">
        <v>5</v>
      </c>
      <c r="B17" s="7" t="s">
        <v>175</v>
      </c>
      <c r="C17" s="4"/>
      <c r="D17" s="4"/>
      <c r="E17" s="4"/>
      <c r="F17" s="4"/>
    </row>
    <row r="18" spans="1:6" ht="15.75">
      <c r="A18" s="4" t="s">
        <v>5</v>
      </c>
      <c r="B18" s="7" t="s">
        <v>176</v>
      </c>
      <c r="C18" s="4"/>
      <c r="D18" s="4"/>
      <c r="E18" s="4"/>
      <c r="F18" s="4"/>
    </row>
    <row r="19" spans="1:6" ht="15.75">
      <c r="A19" s="4" t="s">
        <v>5</v>
      </c>
      <c r="B19" s="7" t="s">
        <v>177</v>
      </c>
      <c r="C19" s="4"/>
      <c r="D19" s="4"/>
      <c r="E19" s="4"/>
      <c r="F19" s="4"/>
    </row>
    <row r="20" spans="1:6" ht="15.75">
      <c r="A20" s="4" t="s">
        <v>5</v>
      </c>
      <c r="B20" s="7" t="s">
        <v>178</v>
      </c>
      <c r="C20" s="4"/>
      <c r="D20" s="4"/>
      <c r="E20" s="4"/>
      <c r="F20" s="4"/>
    </row>
    <row r="21" spans="1:6" ht="15.75">
      <c r="A21" s="4" t="s">
        <v>5</v>
      </c>
      <c r="B21" s="7" t="s">
        <v>179</v>
      </c>
      <c r="C21" s="4"/>
      <c r="D21" s="4"/>
      <c r="E21" s="4"/>
      <c r="F21" s="4"/>
    </row>
    <row r="22" spans="1:6" ht="15.75">
      <c r="A22" s="4" t="s">
        <v>5</v>
      </c>
      <c r="B22" s="7" t="s">
        <v>180</v>
      </c>
      <c r="C22" s="4"/>
      <c r="D22" s="4"/>
      <c r="E22" s="4"/>
      <c r="F22" s="4"/>
    </row>
    <row r="23" spans="1:6" ht="15.75">
      <c r="A23" s="4" t="s">
        <v>5</v>
      </c>
      <c r="B23" s="7" t="s">
        <v>181</v>
      </c>
      <c r="C23" s="4"/>
      <c r="D23" s="4"/>
      <c r="E23" s="4"/>
      <c r="F23" s="4"/>
    </row>
    <row r="24" spans="1:6" ht="31.5">
      <c r="A24" s="4" t="s">
        <v>5</v>
      </c>
      <c r="B24" s="7" t="s">
        <v>182</v>
      </c>
      <c r="C24" s="4"/>
      <c r="D24" s="4"/>
      <c r="E24" s="4"/>
      <c r="F24" s="4"/>
    </row>
    <row r="25" spans="1:6" ht="15.75">
      <c r="A25" s="4" t="s">
        <v>5</v>
      </c>
      <c r="B25" s="7" t="s">
        <v>183</v>
      </c>
      <c r="C25" s="4"/>
      <c r="D25" s="4"/>
      <c r="E25" s="4"/>
      <c r="F25" s="4"/>
    </row>
    <row r="26" spans="1:6" ht="15.75">
      <c r="A26" s="4" t="s">
        <v>5</v>
      </c>
      <c r="B26" s="7" t="s">
        <v>184</v>
      </c>
      <c r="C26" s="4"/>
      <c r="D26" s="4"/>
      <c r="E26" s="4"/>
      <c r="F26" s="4"/>
    </row>
    <row r="27" spans="1:6" ht="63">
      <c r="A27" s="4">
        <v>2</v>
      </c>
      <c r="B27" s="7" t="s">
        <v>140</v>
      </c>
      <c r="C27" s="4"/>
      <c r="D27" s="4"/>
      <c r="E27" s="4"/>
      <c r="F27" s="4"/>
    </row>
    <row r="28" spans="1:6" ht="15.75">
      <c r="A28" s="4">
        <v>3</v>
      </c>
      <c r="B28" s="7" t="s">
        <v>141</v>
      </c>
      <c r="C28" s="4"/>
      <c r="D28" s="4"/>
      <c r="E28" s="4"/>
      <c r="F28" s="4"/>
    </row>
    <row r="29" spans="1:6" ht="15.75">
      <c r="A29" s="5" t="s">
        <v>10</v>
      </c>
      <c r="B29" s="6" t="s">
        <v>18</v>
      </c>
      <c r="C29" s="37">
        <f>SUM(C30:C42)</f>
        <v>4331517000</v>
      </c>
      <c r="D29" s="37">
        <f>SUM(D30:D42)</f>
        <v>4635597900</v>
      </c>
      <c r="E29" s="37">
        <f>SUM(E30:E42)</f>
        <v>304080900</v>
      </c>
      <c r="F29" s="41">
        <f>D29/C29*100</f>
        <v>107.02019407981085</v>
      </c>
    </row>
    <row r="30" spans="1:6" ht="15.75">
      <c r="A30" s="4" t="s">
        <v>5</v>
      </c>
      <c r="B30" s="7" t="s">
        <v>136</v>
      </c>
      <c r="C30" s="34">
        <v>20000000</v>
      </c>
      <c r="D30" s="34">
        <v>20000000</v>
      </c>
      <c r="E30" s="34">
        <f>D30-C30</f>
        <v>0</v>
      </c>
      <c r="F30" s="40">
        <f>D30/C30*100</f>
        <v>100</v>
      </c>
    </row>
    <row r="31" spans="1:6" ht="15.75">
      <c r="A31" s="4" t="s">
        <v>5</v>
      </c>
      <c r="B31" s="7" t="s">
        <v>158</v>
      </c>
      <c r="C31" s="34"/>
      <c r="D31" s="34"/>
      <c r="E31" s="34"/>
      <c r="F31" s="40"/>
    </row>
    <row r="32" spans="1:6" ht="15.75">
      <c r="A32" s="4" t="s">
        <v>5</v>
      </c>
      <c r="B32" s="7" t="s">
        <v>174</v>
      </c>
      <c r="C32" s="34">
        <v>334322000</v>
      </c>
      <c r="D32" s="34">
        <v>356531400</v>
      </c>
      <c r="E32" s="34">
        <f t="shared" ref="E32:E41" si="0">D32-C32</f>
        <v>22209400</v>
      </c>
      <c r="F32" s="40">
        <f t="shared" ref="F32:F41" si="1">D32/C32*100</f>
        <v>106.64311651641232</v>
      </c>
    </row>
    <row r="33" spans="1:6" ht="15.75">
      <c r="A33" s="4" t="s">
        <v>5</v>
      </c>
      <c r="B33" s="7" t="s">
        <v>175</v>
      </c>
      <c r="C33" s="34">
        <v>80810000</v>
      </c>
      <c r="D33" s="34">
        <v>61848400</v>
      </c>
      <c r="E33" s="34">
        <f t="shared" si="0"/>
        <v>-18961600</v>
      </c>
      <c r="F33" s="40">
        <f t="shared" si="1"/>
        <v>76.535577280039604</v>
      </c>
    </row>
    <row r="34" spans="1:6" ht="15.75">
      <c r="A34" s="4" t="s">
        <v>5</v>
      </c>
      <c r="B34" s="7" t="s">
        <v>176</v>
      </c>
      <c r="C34" s="34"/>
      <c r="D34" s="34"/>
      <c r="E34" s="34"/>
      <c r="F34" s="40"/>
    </row>
    <row r="35" spans="1:6" ht="15.75">
      <c r="A35" s="4" t="s">
        <v>5</v>
      </c>
      <c r="B35" s="7" t="s">
        <v>177</v>
      </c>
      <c r="C35" s="34">
        <v>162320000</v>
      </c>
      <c r="D35" s="34">
        <v>130864000</v>
      </c>
      <c r="E35" s="34">
        <f t="shared" si="0"/>
        <v>-31456000</v>
      </c>
      <c r="F35" s="40">
        <f t="shared" si="1"/>
        <v>80.620995564317397</v>
      </c>
    </row>
    <row r="36" spans="1:6" ht="15.75">
      <c r="A36" s="4" t="s">
        <v>5</v>
      </c>
      <c r="B36" s="7" t="s">
        <v>178</v>
      </c>
      <c r="C36" s="34"/>
      <c r="D36" s="34"/>
      <c r="E36" s="34"/>
      <c r="F36" s="40"/>
    </row>
    <row r="37" spans="1:6" ht="15.75">
      <c r="A37" s="4" t="s">
        <v>5</v>
      </c>
      <c r="B37" s="7" t="s">
        <v>179</v>
      </c>
      <c r="C37" s="34"/>
      <c r="D37" s="34"/>
      <c r="E37" s="34"/>
      <c r="F37" s="40"/>
    </row>
    <row r="38" spans="1:6" ht="15.75">
      <c r="A38" s="4" t="s">
        <v>5</v>
      </c>
      <c r="B38" s="7" t="s">
        <v>180</v>
      </c>
      <c r="C38" s="34">
        <v>78000000</v>
      </c>
      <c r="D38" s="34">
        <v>86414000</v>
      </c>
      <c r="E38" s="34">
        <f t="shared" si="0"/>
        <v>8414000</v>
      </c>
      <c r="F38" s="40">
        <f t="shared" si="1"/>
        <v>110.78717948717949</v>
      </c>
    </row>
    <row r="39" spans="1:6" ht="15.75">
      <c r="A39" s="4" t="s">
        <v>5</v>
      </c>
      <c r="B39" s="7" t="s">
        <v>181</v>
      </c>
      <c r="C39" s="34">
        <v>30000000</v>
      </c>
      <c r="D39" s="34">
        <v>57040000</v>
      </c>
      <c r="E39" s="34">
        <f t="shared" si="0"/>
        <v>27040000</v>
      </c>
      <c r="F39" s="40"/>
    </row>
    <row r="40" spans="1:6" ht="31.5">
      <c r="A40" s="4" t="s">
        <v>5</v>
      </c>
      <c r="B40" s="7" t="s">
        <v>182</v>
      </c>
      <c r="C40" s="34">
        <v>3258375000</v>
      </c>
      <c r="D40" s="34">
        <v>3564245000</v>
      </c>
      <c r="E40" s="34">
        <f t="shared" si="0"/>
        <v>305870000</v>
      </c>
      <c r="F40" s="40">
        <f t="shared" si="1"/>
        <v>109.38719453715426</v>
      </c>
    </row>
    <row r="41" spans="1:6" ht="15.75">
      <c r="A41" s="4" t="s">
        <v>5</v>
      </c>
      <c r="B41" s="7" t="s">
        <v>183</v>
      </c>
      <c r="C41" s="34">
        <v>367690000</v>
      </c>
      <c r="D41" s="34">
        <v>358655100</v>
      </c>
      <c r="E41" s="34">
        <f t="shared" si="0"/>
        <v>-9034900</v>
      </c>
      <c r="F41" s="40">
        <f t="shared" si="1"/>
        <v>97.54279420163725</v>
      </c>
    </row>
    <row r="42" spans="1:6" ht="15.75">
      <c r="A42" s="4" t="s">
        <v>5</v>
      </c>
      <c r="B42" s="7" t="s">
        <v>185</v>
      </c>
      <c r="C42" s="4"/>
      <c r="D42" s="4"/>
      <c r="E42" s="4"/>
      <c r="F42" s="4"/>
    </row>
    <row r="43" spans="1:6" ht="31.5">
      <c r="A43" s="5" t="s">
        <v>11</v>
      </c>
      <c r="B43" s="6" t="s">
        <v>146</v>
      </c>
      <c r="C43" s="4"/>
      <c r="D43" s="4"/>
      <c r="E43" s="4"/>
      <c r="F43" s="4"/>
    </row>
    <row r="44" spans="1:6" ht="15.75">
      <c r="A44" s="5" t="s">
        <v>12</v>
      </c>
      <c r="B44" s="6" t="s">
        <v>147</v>
      </c>
      <c r="C44" s="4"/>
      <c r="D44" s="4"/>
      <c r="E44" s="4"/>
      <c r="F44" s="4"/>
    </row>
    <row r="45" spans="1:6" ht="15.75">
      <c r="A45" s="5" t="s">
        <v>26</v>
      </c>
      <c r="B45" s="6" t="s">
        <v>81</v>
      </c>
      <c r="C45" s="37"/>
      <c r="D45" s="34"/>
      <c r="E45" s="34"/>
      <c r="F45" s="34"/>
    </row>
    <row r="46" spans="1:6" ht="15.75">
      <c r="A46" s="5" t="s">
        <v>142</v>
      </c>
      <c r="B46" s="6" t="s">
        <v>20</v>
      </c>
      <c r="C46" s="34"/>
      <c r="D46" s="34"/>
      <c r="E46" s="34"/>
      <c r="F46" s="34"/>
    </row>
    <row r="47" spans="1:6" ht="15.75">
      <c r="A47" s="5" t="s">
        <v>13</v>
      </c>
      <c r="B47" s="6" t="s">
        <v>159</v>
      </c>
      <c r="C47" s="7"/>
      <c r="D47" s="37">
        <v>762041835</v>
      </c>
      <c r="E47" s="34"/>
      <c r="F47" s="34"/>
    </row>
    <row r="48" spans="1:6" ht="23.25" customHeight="1">
      <c r="A48" s="9" t="s">
        <v>187</v>
      </c>
    </row>
    <row r="49" spans="1:6" ht="43.15" customHeight="1">
      <c r="A49" s="399" t="s">
        <v>186</v>
      </c>
      <c r="B49" s="399"/>
      <c r="C49" s="399"/>
      <c r="D49" s="399"/>
      <c r="E49" s="399"/>
      <c r="F49" s="399"/>
    </row>
  </sheetData>
  <mergeCells count="9">
    <mergeCell ref="A2:F2"/>
    <mergeCell ref="A3:F3"/>
    <mergeCell ref="A49:F49"/>
    <mergeCell ref="A6:A7"/>
    <mergeCell ref="B6:B7"/>
    <mergeCell ref="C6:C7"/>
    <mergeCell ref="D6:D7"/>
    <mergeCell ref="E6:F6"/>
    <mergeCell ref="A4:F4"/>
  </mergeCells>
  <pageMargins left="0.2" right="0.2" top="0.2" bottom="0.24" header="0.2" footer="0.2"/>
  <pageSetup paperSize="9" scale="9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F0"/>
  </sheetPr>
  <dimension ref="A1:T12"/>
  <sheetViews>
    <sheetView workbookViewId="0"/>
  </sheetViews>
  <sheetFormatPr defaultRowHeight="15"/>
  <cols>
    <col min="1" max="1" width="7" customWidth="1"/>
    <col min="2" max="2" width="21.42578125" customWidth="1"/>
    <col min="17" max="17" width="11.140625" customWidth="1"/>
  </cols>
  <sheetData>
    <row r="1" spans="1:20" ht="15.75">
      <c r="T1" s="15" t="s">
        <v>291</v>
      </c>
    </row>
    <row r="2" spans="1:20" ht="15.75">
      <c r="A2" s="396" t="s">
        <v>292</v>
      </c>
      <c r="B2" s="396"/>
      <c r="C2" s="396"/>
      <c r="D2" s="396"/>
      <c r="E2" s="396"/>
      <c r="F2" s="396"/>
      <c r="G2" s="396"/>
      <c r="H2" s="396"/>
      <c r="I2" s="396"/>
      <c r="J2" s="396"/>
      <c r="K2" s="396"/>
      <c r="L2" s="396"/>
      <c r="M2" s="396"/>
      <c r="N2" s="396"/>
      <c r="O2" s="396"/>
      <c r="P2" s="396"/>
      <c r="Q2" s="396"/>
      <c r="R2" s="396"/>
      <c r="S2" s="396"/>
      <c r="T2" s="396"/>
    </row>
    <row r="3" spans="1:20" ht="15.75">
      <c r="A3" s="396" t="s">
        <v>28</v>
      </c>
      <c r="B3" s="396"/>
      <c r="C3" s="396"/>
      <c r="D3" s="396"/>
      <c r="E3" s="396"/>
      <c r="F3" s="396"/>
      <c r="G3" s="396"/>
      <c r="H3" s="396"/>
      <c r="I3" s="396"/>
      <c r="J3" s="396"/>
      <c r="K3" s="396"/>
      <c r="L3" s="396"/>
      <c r="M3" s="396"/>
      <c r="N3" s="396"/>
      <c r="O3" s="396"/>
      <c r="P3" s="396"/>
      <c r="Q3" s="396"/>
      <c r="R3" s="396"/>
      <c r="S3" s="396"/>
      <c r="T3" s="396"/>
    </row>
    <row r="4" spans="1:20" ht="15.75">
      <c r="T4" s="2" t="s">
        <v>8</v>
      </c>
    </row>
    <row r="5" spans="1:20" ht="15.75">
      <c r="A5" s="336" t="s">
        <v>1</v>
      </c>
      <c r="B5" s="336" t="s">
        <v>38</v>
      </c>
      <c r="C5" s="336" t="s">
        <v>227</v>
      </c>
      <c r="D5" s="336" t="s">
        <v>264</v>
      </c>
      <c r="E5" s="336" t="s">
        <v>136</v>
      </c>
      <c r="F5" s="336" t="s">
        <v>137</v>
      </c>
      <c r="G5" s="336" t="s">
        <v>174</v>
      </c>
      <c r="H5" s="336" t="s">
        <v>175</v>
      </c>
      <c r="I5" s="336" t="s">
        <v>176</v>
      </c>
      <c r="J5" s="336" t="s">
        <v>177</v>
      </c>
      <c r="K5" s="336" t="s">
        <v>178</v>
      </c>
      <c r="L5" s="336" t="s">
        <v>179</v>
      </c>
      <c r="M5" s="336" t="s">
        <v>180</v>
      </c>
      <c r="N5" s="336" t="s">
        <v>181</v>
      </c>
      <c r="O5" s="336" t="s">
        <v>39</v>
      </c>
      <c r="P5" s="336"/>
      <c r="Q5" s="336" t="s">
        <v>182</v>
      </c>
      <c r="R5" s="336" t="s">
        <v>183</v>
      </c>
      <c r="S5" s="336" t="s">
        <v>184</v>
      </c>
      <c r="T5" s="336" t="s">
        <v>110</v>
      </c>
    </row>
    <row r="6" spans="1:20" ht="110.25">
      <c r="A6" s="336"/>
      <c r="B6" s="336"/>
      <c r="C6" s="336"/>
      <c r="D6" s="336"/>
      <c r="E6" s="336"/>
      <c r="F6" s="336"/>
      <c r="G6" s="336"/>
      <c r="H6" s="336"/>
      <c r="I6" s="336"/>
      <c r="J6" s="336"/>
      <c r="K6" s="336"/>
      <c r="L6" s="336"/>
      <c r="M6" s="336"/>
      <c r="N6" s="336"/>
      <c r="O6" s="5" t="s">
        <v>191</v>
      </c>
      <c r="P6" s="5" t="s">
        <v>192</v>
      </c>
      <c r="Q6" s="336"/>
      <c r="R6" s="336"/>
      <c r="S6" s="336"/>
      <c r="T6" s="336"/>
    </row>
    <row r="7" spans="1:20" ht="15.75">
      <c r="A7" s="5" t="s">
        <v>3</v>
      </c>
      <c r="B7" s="5" t="s">
        <v>4</v>
      </c>
      <c r="C7" s="5">
        <v>1</v>
      </c>
      <c r="D7" s="5">
        <v>2</v>
      </c>
      <c r="E7" s="5">
        <v>3</v>
      </c>
      <c r="F7" s="5">
        <v>4</v>
      </c>
      <c r="G7" s="5">
        <v>5</v>
      </c>
      <c r="H7" s="5">
        <v>6</v>
      </c>
      <c r="I7" s="5">
        <v>7</v>
      </c>
      <c r="J7" s="5">
        <v>8</v>
      </c>
      <c r="K7" s="5">
        <v>9</v>
      </c>
      <c r="L7" s="5">
        <v>10</v>
      </c>
      <c r="M7" s="5">
        <v>11</v>
      </c>
      <c r="N7" s="5">
        <v>12</v>
      </c>
      <c r="O7" s="5">
        <v>13</v>
      </c>
      <c r="P7" s="5">
        <v>14</v>
      </c>
      <c r="Q7" s="5">
        <v>15</v>
      </c>
      <c r="R7" s="5">
        <v>16</v>
      </c>
      <c r="S7" s="5">
        <v>17</v>
      </c>
      <c r="T7" s="5" t="s">
        <v>293</v>
      </c>
    </row>
    <row r="8" spans="1:20" ht="24" customHeight="1">
      <c r="A8" s="5"/>
      <c r="B8" s="6" t="s">
        <v>31</v>
      </c>
      <c r="C8" s="5"/>
      <c r="D8" s="5"/>
      <c r="E8" s="5"/>
      <c r="F8" s="5"/>
      <c r="G8" s="5"/>
      <c r="H8" s="5"/>
      <c r="I8" s="5"/>
      <c r="J8" s="5"/>
      <c r="K8" s="5"/>
      <c r="L8" s="5"/>
      <c r="M8" s="5"/>
      <c r="N8" s="5"/>
      <c r="O8" s="5"/>
      <c r="P8" s="5"/>
      <c r="Q8" s="5"/>
      <c r="R8" s="5"/>
      <c r="S8" s="5"/>
      <c r="T8" s="5"/>
    </row>
    <row r="9" spans="1:20" ht="24" customHeight="1">
      <c r="A9" s="5">
        <v>1</v>
      </c>
      <c r="B9" s="6" t="s">
        <v>40</v>
      </c>
      <c r="C9" s="4"/>
      <c r="D9" s="4"/>
      <c r="E9" s="4"/>
      <c r="F9" s="4"/>
      <c r="G9" s="4"/>
      <c r="H9" s="4"/>
      <c r="I9" s="4"/>
      <c r="J9" s="4"/>
      <c r="K9" s="4"/>
      <c r="L9" s="4"/>
      <c r="M9" s="4"/>
      <c r="N9" s="4"/>
      <c r="O9" s="4"/>
      <c r="P9" s="4"/>
      <c r="Q9" s="4"/>
      <c r="R9" s="4"/>
      <c r="S9" s="4"/>
      <c r="T9" s="4"/>
    </row>
    <row r="10" spans="1:20" ht="24" customHeight="1">
      <c r="A10" s="5">
        <v>2</v>
      </c>
      <c r="B10" s="6" t="s">
        <v>41</v>
      </c>
      <c r="C10" s="4"/>
      <c r="D10" s="4"/>
      <c r="E10" s="4"/>
      <c r="F10" s="4"/>
      <c r="G10" s="4"/>
      <c r="H10" s="4"/>
      <c r="I10" s="4"/>
      <c r="J10" s="4"/>
      <c r="K10" s="4"/>
      <c r="L10" s="4"/>
      <c r="M10" s="4"/>
      <c r="N10" s="4"/>
      <c r="O10" s="4"/>
      <c r="P10" s="4"/>
      <c r="Q10" s="4"/>
      <c r="R10" s="4"/>
      <c r="S10" s="4"/>
      <c r="T10" s="4"/>
    </row>
    <row r="11" spans="1:20" ht="24" customHeight="1">
      <c r="A11" s="5">
        <v>3</v>
      </c>
      <c r="B11" s="6" t="s">
        <v>294</v>
      </c>
      <c r="C11" s="4"/>
      <c r="D11" s="4"/>
      <c r="E11" s="4"/>
      <c r="F11" s="4"/>
      <c r="G11" s="4"/>
      <c r="H11" s="4"/>
      <c r="I11" s="4"/>
      <c r="J11" s="4"/>
      <c r="K11" s="4"/>
      <c r="L11" s="4"/>
      <c r="M11" s="4"/>
      <c r="N11" s="4"/>
      <c r="O11" s="4"/>
      <c r="P11" s="4"/>
      <c r="Q11" s="4"/>
      <c r="R11" s="4"/>
      <c r="S11" s="4"/>
      <c r="T11" s="4"/>
    </row>
    <row r="12" spans="1:20" ht="24" customHeight="1">
      <c r="A12" s="5">
        <v>4</v>
      </c>
      <c r="B12" s="6" t="s">
        <v>197</v>
      </c>
      <c r="C12" s="4"/>
      <c r="D12" s="4"/>
      <c r="E12" s="4"/>
      <c r="F12" s="4"/>
      <c r="G12" s="4"/>
      <c r="H12" s="4"/>
      <c r="I12" s="4"/>
      <c r="J12" s="4"/>
      <c r="K12" s="4"/>
      <c r="L12" s="4"/>
      <c r="M12" s="4"/>
      <c r="N12" s="4"/>
      <c r="O12" s="4"/>
      <c r="P12" s="4"/>
      <c r="Q12" s="4"/>
      <c r="R12" s="4"/>
      <c r="S12" s="4"/>
      <c r="T12" s="4"/>
    </row>
  </sheetData>
  <mergeCells count="21">
    <mergeCell ref="T5:T6"/>
    <mergeCell ref="A2:T2"/>
    <mergeCell ref="A3:T3"/>
    <mergeCell ref="M5:M6"/>
    <mergeCell ref="N5:N6"/>
    <mergeCell ref="O5:P5"/>
    <mergeCell ref="Q5:Q6"/>
    <mergeCell ref="R5:R6"/>
    <mergeCell ref="S5:S6"/>
    <mergeCell ref="G5:G6"/>
    <mergeCell ref="H5:H6"/>
    <mergeCell ref="I5:I6"/>
    <mergeCell ref="J5:J6"/>
    <mergeCell ref="K5:K6"/>
    <mergeCell ref="L5:L6"/>
    <mergeCell ref="A5:A6"/>
    <mergeCell ref="B5:B6"/>
    <mergeCell ref="C5:C6"/>
    <mergeCell ref="D5:D6"/>
    <mergeCell ref="E5:E6"/>
    <mergeCell ref="F5:F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F0"/>
  </sheetPr>
  <dimension ref="A1:T13"/>
  <sheetViews>
    <sheetView workbookViewId="0"/>
  </sheetViews>
  <sheetFormatPr defaultRowHeight="15"/>
  <cols>
    <col min="1" max="1" width="6.140625" customWidth="1"/>
    <col min="2" max="2" width="23.7109375" customWidth="1"/>
    <col min="17" max="17" width="10.28515625" customWidth="1"/>
  </cols>
  <sheetData>
    <row r="1" spans="1:20" ht="15.75">
      <c r="T1" s="1" t="s">
        <v>295</v>
      </c>
    </row>
    <row r="2" spans="1:20" ht="15.75">
      <c r="A2" s="396" t="s">
        <v>296</v>
      </c>
      <c r="B2" s="396"/>
      <c r="C2" s="396"/>
      <c r="D2" s="396"/>
      <c r="E2" s="396"/>
      <c r="F2" s="396"/>
      <c r="G2" s="396"/>
      <c r="H2" s="396"/>
      <c r="I2" s="396"/>
      <c r="J2" s="396"/>
      <c r="K2" s="396"/>
      <c r="L2" s="396"/>
      <c r="M2" s="396"/>
      <c r="N2" s="396"/>
      <c r="O2" s="396"/>
      <c r="P2" s="396"/>
      <c r="Q2" s="396"/>
      <c r="R2" s="396"/>
      <c r="S2" s="396"/>
      <c r="T2" s="396"/>
    </row>
    <row r="3" spans="1:20" ht="15.75">
      <c r="A3" s="396" t="s">
        <v>28</v>
      </c>
      <c r="B3" s="396"/>
      <c r="C3" s="396"/>
      <c r="D3" s="396"/>
      <c r="E3" s="396"/>
      <c r="F3" s="396"/>
      <c r="G3" s="396"/>
      <c r="H3" s="396"/>
      <c r="I3" s="396"/>
      <c r="J3" s="396"/>
      <c r="K3" s="396"/>
      <c r="L3" s="396"/>
      <c r="M3" s="396"/>
      <c r="N3" s="396"/>
      <c r="O3" s="396"/>
      <c r="P3" s="396"/>
      <c r="Q3" s="396"/>
      <c r="R3" s="396"/>
      <c r="S3" s="396"/>
      <c r="T3" s="396"/>
    </row>
    <row r="4" spans="1:20" ht="15.75">
      <c r="T4" s="2" t="s">
        <v>8</v>
      </c>
    </row>
    <row r="5" spans="1:20" ht="15.75">
      <c r="A5" s="336" t="s">
        <v>1</v>
      </c>
      <c r="B5" s="336" t="s">
        <v>38</v>
      </c>
      <c r="C5" s="336" t="s">
        <v>227</v>
      </c>
      <c r="D5" s="336" t="s">
        <v>264</v>
      </c>
      <c r="E5" s="336" t="s">
        <v>136</v>
      </c>
      <c r="F5" s="336" t="s">
        <v>137</v>
      </c>
      <c r="G5" s="336" t="s">
        <v>174</v>
      </c>
      <c r="H5" s="336" t="s">
        <v>175</v>
      </c>
      <c r="I5" s="336" t="s">
        <v>176</v>
      </c>
      <c r="J5" s="336" t="s">
        <v>177</v>
      </c>
      <c r="K5" s="336" t="s">
        <v>178</v>
      </c>
      <c r="L5" s="336" t="s">
        <v>179</v>
      </c>
      <c r="M5" s="336" t="s">
        <v>180</v>
      </c>
      <c r="N5" s="336" t="s">
        <v>181</v>
      </c>
      <c r="O5" s="336" t="s">
        <v>39</v>
      </c>
      <c r="P5" s="336"/>
      <c r="Q5" s="336" t="s">
        <v>182</v>
      </c>
      <c r="R5" s="336" t="s">
        <v>183</v>
      </c>
      <c r="S5" s="336" t="s">
        <v>184</v>
      </c>
      <c r="T5" s="336" t="s">
        <v>110</v>
      </c>
    </row>
    <row r="6" spans="1:20" ht="110.25">
      <c r="A6" s="336"/>
      <c r="B6" s="336"/>
      <c r="C6" s="336"/>
      <c r="D6" s="336"/>
      <c r="E6" s="336"/>
      <c r="F6" s="336"/>
      <c r="G6" s="336"/>
      <c r="H6" s="336"/>
      <c r="I6" s="336"/>
      <c r="J6" s="336"/>
      <c r="K6" s="336"/>
      <c r="L6" s="336"/>
      <c r="M6" s="336"/>
      <c r="N6" s="336"/>
      <c r="O6" s="5" t="s">
        <v>191</v>
      </c>
      <c r="P6" s="5" t="s">
        <v>192</v>
      </c>
      <c r="Q6" s="336"/>
      <c r="R6" s="336"/>
      <c r="S6" s="336"/>
      <c r="T6" s="336"/>
    </row>
    <row r="7" spans="1:20" ht="15.75">
      <c r="A7" s="5" t="s">
        <v>3</v>
      </c>
      <c r="B7" s="5" t="s">
        <v>4</v>
      </c>
      <c r="C7" s="5">
        <v>1</v>
      </c>
      <c r="D7" s="5">
        <v>2</v>
      </c>
      <c r="E7" s="5">
        <v>3</v>
      </c>
      <c r="F7" s="5">
        <v>4</v>
      </c>
      <c r="G7" s="5">
        <v>5</v>
      </c>
      <c r="H7" s="5">
        <v>6</v>
      </c>
      <c r="I7" s="5">
        <v>7</v>
      </c>
      <c r="J7" s="5">
        <v>8</v>
      </c>
      <c r="K7" s="5">
        <v>9</v>
      </c>
      <c r="L7" s="5">
        <v>10</v>
      </c>
      <c r="M7" s="5">
        <v>11</v>
      </c>
      <c r="N7" s="5">
        <v>12</v>
      </c>
      <c r="O7" s="5">
        <v>13</v>
      </c>
      <c r="P7" s="5">
        <v>14</v>
      </c>
      <c r="Q7" s="5">
        <v>15</v>
      </c>
      <c r="R7" s="5">
        <v>16</v>
      </c>
      <c r="S7" s="5">
        <v>17</v>
      </c>
      <c r="T7" s="5" t="s">
        <v>297</v>
      </c>
    </row>
    <row r="8" spans="1:20" ht="24" customHeight="1">
      <c r="A8" s="5"/>
      <c r="B8" s="6" t="s">
        <v>31</v>
      </c>
      <c r="C8" s="5"/>
      <c r="D8" s="5"/>
      <c r="E8" s="5"/>
      <c r="F8" s="5"/>
      <c r="G8" s="5"/>
      <c r="H8" s="5"/>
      <c r="I8" s="5"/>
      <c r="J8" s="5"/>
      <c r="K8" s="5"/>
      <c r="L8" s="5"/>
      <c r="M8" s="5"/>
      <c r="N8" s="5"/>
      <c r="O8" s="5"/>
      <c r="P8" s="5"/>
      <c r="Q8" s="5"/>
      <c r="R8" s="5"/>
      <c r="S8" s="5"/>
      <c r="T8" s="5"/>
    </row>
    <row r="9" spans="1:20" ht="24" customHeight="1">
      <c r="A9" s="5">
        <v>1</v>
      </c>
      <c r="B9" s="6" t="s">
        <v>40</v>
      </c>
      <c r="C9" s="4"/>
      <c r="D9" s="4"/>
      <c r="E9" s="4"/>
      <c r="F9" s="4"/>
      <c r="G9" s="4"/>
      <c r="H9" s="4"/>
      <c r="I9" s="4"/>
      <c r="J9" s="4"/>
      <c r="K9" s="4"/>
      <c r="L9" s="4"/>
      <c r="M9" s="4"/>
      <c r="N9" s="4"/>
      <c r="O9" s="4"/>
      <c r="P9" s="4"/>
      <c r="Q9" s="4"/>
      <c r="R9" s="4"/>
      <c r="S9" s="4"/>
      <c r="T9" s="4"/>
    </row>
    <row r="10" spans="1:20" ht="24" customHeight="1">
      <c r="A10" s="5">
        <v>2</v>
      </c>
      <c r="B10" s="6" t="s">
        <v>41</v>
      </c>
      <c r="C10" s="4"/>
      <c r="D10" s="4"/>
      <c r="E10" s="4"/>
      <c r="F10" s="4"/>
      <c r="G10" s="4"/>
      <c r="H10" s="4"/>
      <c r="I10" s="4"/>
      <c r="J10" s="4"/>
      <c r="K10" s="4"/>
      <c r="L10" s="4"/>
      <c r="M10" s="4"/>
      <c r="N10" s="4"/>
      <c r="O10" s="4"/>
      <c r="P10" s="4"/>
      <c r="Q10" s="4"/>
      <c r="R10" s="4"/>
      <c r="S10" s="4"/>
      <c r="T10" s="4"/>
    </row>
    <row r="11" spans="1:20" ht="24" customHeight="1">
      <c r="A11" s="5">
        <v>3</v>
      </c>
      <c r="B11" s="6" t="s">
        <v>294</v>
      </c>
      <c r="C11" s="4"/>
      <c r="D11" s="4"/>
      <c r="E11" s="4"/>
      <c r="F11" s="4"/>
      <c r="G11" s="4"/>
      <c r="H11" s="4"/>
      <c r="I11" s="4"/>
      <c r="J11" s="4"/>
      <c r="K11" s="4"/>
      <c r="L11" s="4"/>
      <c r="M11" s="4"/>
      <c r="N11" s="4"/>
      <c r="O11" s="4"/>
      <c r="P11" s="4"/>
      <c r="Q11" s="4"/>
      <c r="R11" s="4"/>
      <c r="S11" s="4"/>
      <c r="T11" s="4"/>
    </row>
    <row r="12" spans="1:20" ht="24" customHeight="1">
      <c r="A12" s="5">
        <v>4</v>
      </c>
      <c r="B12" s="6" t="s">
        <v>197</v>
      </c>
      <c r="C12" s="4"/>
      <c r="D12" s="4"/>
      <c r="E12" s="4"/>
      <c r="F12" s="4"/>
      <c r="G12" s="4"/>
      <c r="H12" s="4"/>
      <c r="I12" s="4"/>
      <c r="J12" s="4"/>
      <c r="K12" s="4"/>
      <c r="L12" s="4"/>
      <c r="M12" s="4"/>
      <c r="N12" s="4"/>
      <c r="O12" s="4"/>
      <c r="P12" s="4"/>
      <c r="Q12" s="4"/>
      <c r="R12" s="4"/>
      <c r="S12" s="4"/>
      <c r="T12" s="4"/>
    </row>
    <row r="13" spans="1:20" ht="24" customHeight="1"/>
  </sheetData>
  <mergeCells count="21">
    <mergeCell ref="T5:T6"/>
    <mergeCell ref="A2:T2"/>
    <mergeCell ref="A3:T3"/>
    <mergeCell ref="M5:M6"/>
    <mergeCell ref="N5:N6"/>
    <mergeCell ref="O5:P5"/>
    <mergeCell ref="Q5:Q6"/>
    <mergeCell ref="R5:R6"/>
    <mergeCell ref="S5:S6"/>
    <mergeCell ref="G5:G6"/>
    <mergeCell ref="H5:H6"/>
    <mergeCell ref="I5:I6"/>
    <mergeCell ref="J5:J6"/>
    <mergeCell ref="K5:K6"/>
    <mergeCell ref="L5:L6"/>
    <mergeCell ref="A5:A6"/>
    <mergeCell ref="B5:B6"/>
    <mergeCell ref="C5:C6"/>
    <mergeCell ref="D5:D6"/>
    <mergeCell ref="E5:E6"/>
    <mergeCell ref="F5:F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sheetPr>
  <dimension ref="A1:J12"/>
  <sheetViews>
    <sheetView workbookViewId="0"/>
  </sheetViews>
  <sheetFormatPr defaultRowHeight="15"/>
  <cols>
    <col min="1" max="1" width="6.7109375" customWidth="1"/>
    <col min="2" max="2" width="24.28515625" customWidth="1"/>
    <col min="3" max="10" width="10.7109375" customWidth="1"/>
  </cols>
  <sheetData>
    <row r="1" spans="1:10" ht="15.75">
      <c r="J1" s="1" t="s">
        <v>298</v>
      </c>
    </row>
    <row r="2" spans="1:10" ht="41.25" customHeight="1">
      <c r="A2" s="339" t="s">
        <v>299</v>
      </c>
      <c r="B2" s="339"/>
      <c r="C2" s="339"/>
      <c r="D2" s="339"/>
      <c r="E2" s="339"/>
      <c r="F2" s="339"/>
      <c r="G2" s="339"/>
      <c r="H2" s="339"/>
      <c r="I2" s="339"/>
      <c r="J2" s="339"/>
    </row>
    <row r="3" spans="1:10" ht="15.75">
      <c r="A3" s="339" t="s">
        <v>28</v>
      </c>
      <c r="B3" s="339"/>
      <c r="C3" s="339"/>
      <c r="D3" s="339"/>
      <c r="E3" s="339"/>
      <c r="F3" s="339"/>
      <c r="G3" s="339"/>
      <c r="H3" s="339"/>
      <c r="I3" s="339"/>
      <c r="J3" s="339"/>
    </row>
    <row r="4" spans="1:10" ht="15.75">
      <c r="J4" s="2" t="s">
        <v>8</v>
      </c>
    </row>
    <row r="5" spans="1:10" ht="15.75">
      <c r="A5" s="336" t="s">
        <v>1</v>
      </c>
      <c r="B5" s="336" t="s">
        <v>38</v>
      </c>
      <c r="C5" s="336" t="s">
        <v>300</v>
      </c>
      <c r="D5" s="336" t="s">
        <v>165</v>
      </c>
      <c r="E5" s="336"/>
      <c r="F5" s="336"/>
      <c r="G5" s="336" t="s">
        <v>301</v>
      </c>
      <c r="H5" s="336" t="s">
        <v>302</v>
      </c>
      <c r="I5" s="336" t="s">
        <v>39</v>
      </c>
      <c r="J5" s="336"/>
    </row>
    <row r="6" spans="1:10" ht="47.25">
      <c r="A6" s="336"/>
      <c r="B6" s="336"/>
      <c r="C6" s="336"/>
      <c r="D6" s="5" t="s">
        <v>303</v>
      </c>
      <c r="E6" s="5" t="s">
        <v>304</v>
      </c>
      <c r="F6" s="5" t="s">
        <v>305</v>
      </c>
      <c r="G6" s="336"/>
      <c r="H6" s="336"/>
      <c r="I6" s="5" t="s">
        <v>306</v>
      </c>
      <c r="J6" s="5" t="s">
        <v>307</v>
      </c>
    </row>
    <row r="7" spans="1:10" ht="15.75">
      <c r="A7" s="5" t="s">
        <v>3</v>
      </c>
      <c r="B7" s="5" t="s">
        <v>4</v>
      </c>
      <c r="C7" s="5" t="s">
        <v>308</v>
      </c>
      <c r="D7" s="5">
        <v>2</v>
      </c>
      <c r="E7" s="5">
        <v>3</v>
      </c>
      <c r="F7" s="5">
        <v>4</v>
      </c>
      <c r="G7" s="5">
        <v>5</v>
      </c>
      <c r="H7" s="5" t="s">
        <v>309</v>
      </c>
      <c r="I7" s="5">
        <v>7</v>
      </c>
      <c r="J7" s="5">
        <v>8</v>
      </c>
    </row>
    <row r="8" spans="1:10" ht="24.75" customHeight="1">
      <c r="A8" s="5"/>
      <c r="B8" s="6" t="s">
        <v>31</v>
      </c>
      <c r="C8" s="5"/>
      <c r="D8" s="5"/>
      <c r="E8" s="5"/>
      <c r="F8" s="5"/>
      <c r="G8" s="5"/>
      <c r="H8" s="5"/>
      <c r="I8" s="5"/>
      <c r="J8" s="5"/>
    </row>
    <row r="9" spans="1:10" ht="24.75" customHeight="1">
      <c r="A9" s="5">
        <v>1</v>
      </c>
      <c r="B9" s="6" t="s">
        <v>40</v>
      </c>
      <c r="C9" s="4"/>
      <c r="D9" s="4"/>
      <c r="E9" s="4"/>
      <c r="F9" s="4"/>
      <c r="G9" s="4"/>
      <c r="H9" s="4"/>
      <c r="I9" s="4"/>
      <c r="J9" s="4"/>
    </row>
    <row r="10" spans="1:10" ht="24.75" customHeight="1">
      <c r="A10" s="5">
        <v>2</v>
      </c>
      <c r="B10" s="6" t="s">
        <v>41</v>
      </c>
      <c r="C10" s="4"/>
      <c r="D10" s="4"/>
      <c r="E10" s="4"/>
      <c r="F10" s="4"/>
      <c r="G10" s="4"/>
      <c r="H10" s="4"/>
      <c r="I10" s="4"/>
      <c r="J10" s="4"/>
    </row>
    <row r="11" spans="1:10" ht="24.75" customHeight="1">
      <c r="A11" s="5">
        <v>3</v>
      </c>
      <c r="B11" s="6" t="s">
        <v>193</v>
      </c>
      <c r="C11" s="4"/>
      <c r="D11" s="4"/>
      <c r="E11" s="4"/>
      <c r="F11" s="4"/>
      <c r="G11" s="4"/>
      <c r="H11" s="4"/>
      <c r="I11" s="4"/>
      <c r="J11" s="4"/>
    </row>
    <row r="12" spans="1:10" ht="24.75" customHeight="1">
      <c r="A12" s="5"/>
      <c r="B12" s="6"/>
      <c r="C12" s="4"/>
      <c r="D12" s="4"/>
      <c r="E12" s="4"/>
      <c r="F12" s="4"/>
      <c r="G12" s="4"/>
      <c r="H12" s="4"/>
      <c r="I12" s="4"/>
      <c r="J12" s="4"/>
    </row>
  </sheetData>
  <mergeCells count="9">
    <mergeCell ref="I5:J5"/>
    <mergeCell ref="A2:J2"/>
    <mergeCell ref="A3:J3"/>
    <mergeCell ref="A5:A6"/>
    <mergeCell ref="B5:B6"/>
    <mergeCell ref="C5:C6"/>
    <mergeCell ref="D5:F5"/>
    <mergeCell ref="G5:G6"/>
    <mergeCell ref="H5:H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00B0F0"/>
  </sheetPr>
  <dimension ref="A1:S31"/>
  <sheetViews>
    <sheetView workbookViewId="0"/>
  </sheetViews>
  <sheetFormatPr defaultRowHeight="15"/>
  <cols>
    <col min="1" max="1" width="6.28515625" customWidth="1"/>
    <col min="2" max="2" width="19.140625" customWidth="1"/>
    <col min="9" max="9" width="10.28515625" customWidth="1"/>
    <col min="12" max="12" width="9.5703125" customWidth="1"/>
  </cols>
  <sheetData>
    <row r="1" spans="1:19" ht="15.75">
      <c r="S1" s="1" t="s">
        <v>310</v>
      </c>
    </row>
    <row r="2" spans="1:19" ht="15.75">
      <c r="A2" s="339" t="s">
        <v>311</v>
      </c>
      <c r="B2" s="339"/>
      <c r="C2" s="339"/>
      <c r="D2" s="339"/>
      <c r="E2" s="339"/>
      <c r="F2" s="339"/>
      <c r="G2" s="339"/>
      <c r="H2" s="339"/>
      <c r="I2" s="339"/>
      <c r="J2" s="339"/>
      <c r="K2" s="339"/>
      <c r="L2" s="339"/>
      <c r="M2" s="339"/>
      <c r="N2" s="339"/>
      <c r="O2" s="339"/>
      <c r="P2" s="339"/>
      <c r="Q2" s="339"/>
      <c r="R2" s="339"/>
      <c r="S2" s="339"/>
    </row>
    <row r="3" spans="1:19" ht="15.75">
      <c r="A3" s="339" t="s">
        <v>162</v>
      </c>
      <c r="B3" s="339"/>
      <c r="C3" s="339"/>
      <c r="D3" s="339"/>
      <c r="E3" s="339"/>
      <c r="F3" s="339"/>
      <c r="G3" s="339"/>
      <c r="H3" s="339"/>
      <c r="I3" s="339"/>
      <c r="J3" s="339"/>
      <c r="K3" s="339"/>
      <c r="L3" s="339"/>
      <c r="M3" s="339"/>
      <c r="N3" s="339"/>
      <c r="O3" s="339"/>
      <c r="P3" s="339"/>
      <c r="Q3" s="339"/>
      <c r="R3" s="339"/>
      <c r="S3" s="339"/>
    </row>
    <row r="4" spans="1:19" ht="15.75">
      <c r="S4" s="2" t="s">
        <v>8</v>
      </c>
    </row>
    <row r="5" spans="1:19" ht="15.75">
      <c r="A5" s="336" t="s">
        <v>1</v>
      </c>
      <c r="B5" s="336" t="s">
        <v>164</v>
      </c>
      <c r="C5" s="336" t="s">
        <v>312</v>
      </c>
      <c r="D5" s="336"/>
      <c r="E5" s="336"/>
      <c r="F5" s="336" t="s">
        <v>264</v>
      </c>
      <c r="G5" s="336"/>
      <c r="H5" s="336"/>
      <c r="I5" s="336"/>
      <c r="J5" s="336"/>
      <c r="K5" s="336"/>
      <c r="L5" s="336"/>
      <c r="M5" s="336"/>
      <c r="N5" s="336"/>
      <c r="O5" s="336"/>
      <c r="P5" s="336"/>
      <c r="Q5" s="336" t="s">
        <v>110</v>
      </c>
      <c r="R5" s="336"/>
      <c r="S5" s="336"/>
    </row>
    <row r="6" spans="1:19" ht="15.75">
      <c r="A6" s="336"/>
      <c r="B6" s="336"/>
      <c r="C6" s="336" t="s">
        <v>29</v>
      </c>
      <c r="D6" s="336" t="s">
        <v>107</v>
      </c>
      <c r="E6" s="336" t="s">
        <v>35</v>
      </c>
      <c r="F6" s="336" t="s">
        <v>29</v>
      </c>
      <c r="G6" s="336" t="s">
        <v>107</v>
      </c>
      <c r="H6" s="336"/>
      <c r="I6" s="336"/>
      <c r="J6" s="336" t="s">
        <v>18</v>
      </c>
      <c r="K6" s="336"/>
      <c r="L6" s="336"/>
      <c r="M6" s="336" t="s">
        <v>313</v>
      </c>
      <c r="N6" s="336"/>
      <c r="O6" s="336"/>
      <c r="P6" s="336" t="s">
        <v>85</v>
      </c>
      <c r="Q6" s="336" t="s">
        <v>29</v>
      </c>
      <c r="R6" s="336" t="s">
        <v>107</v>
      </c>
      <c r="S6" s="336" t="s">
        <v>35</v>
      </c>
    </row>
    <row r="7" spans="1:19" ht="15.75">
      <c r="A7" s="336"/>
      <c r="B7" s="336"/>
      <c r="C7" s="336"/>
      <c r="D7" s="336"/>
      <c r="E7" s="336"/>
      <c r="F7" s="336"/>
      <c r="G7" s="336" t="s">
        <v>29</v>
      </c>
      <c r="H7" s="336" t="s">
        <v>39</v>
      </c>
      <c r="I7" s="336"/>
      <c r="J7" s="336" t="s">
        <v>29</v>
      </c>
      <c r="K7" s="336" t="s">
        <v>39</v>
      </c>
      <c r="L7" s="336"/>
      <c r="M7" s="336" t="s">
        <v>29</v>
      </c>
      <c r="N7" s="336" t="s">
        <v>39</v>
      </c>
      <c r="O7" s="336"/>
      <c r="P7" s="336"/>
      <c r="Q7" s="336"/>
      <c r="R7" s="336"/>
      <c r="S7" s="336"/>
    </row>
    <row r="8" spans="1:19" ht="63">
      <c r="A8" s="336"/>
      <c r="B8" s="336"/>
      <c r="C8" s="336"/>
      <c r="D8" s="336"/>
      <c r="E8" s="336"/>
      <c r="F8" s="336"/>
      <c r="G8" s="336"/>
      <c r="H8" s="5" t="s">
        <v>314</v>
      </c>
      <c r="I8" s="5" t="s">
        <v>137</v>
      </c>
      <c r="J8" s="336"/>
      <c r="K8" s="5" t="s">
        <v>314</v>
      </c>
      <c r="L8" s="5" t="s">
        <v>228</v>
      </c>
      <c r="M8" s="336"/>
      <c r="N8" s="5" t="s">
        <v>107</v>
      </c>
      <c r="O8" s="5" t="s">
        <v>18</v>
      </c>
      <c r="P8" s="336"/>
      <c r="Q8" s="336"/>
      <c r="R8" s="336"/>
      <c r="S8" s="336"/>
    </row>
    <row r="9" spans="1:19" ht="15.75">
      <c r="A9" s="5" t="s">
        <v>3</v>
      </c>
      <c r="B9" s="5" t="s">
        <v>4</v>
      </c>
      <c r="C9" s="5">
        <v>1</v>
      </c>
      <c r="D9" s="5">
        <v>2</v>
      </c>
      <c r="E9" s="5">
        <v>3</v>
      </c>
      <c r="F9" s="5">
        <v>4</v>
      </c>
      <c r="G9" s="5">
        <v>5</v>
      </c>
      <c r="H9" s="5">
        <v>6</v>
      </c>
      <c r="I9" s="5">
        <v>7</v>
      </c>
      <c r="J9" s="5">
        <v>8</v>
      </c>
      <c r="K9" s="5">
        <v>9</v>
      </c>
      <c r="L9" s="5">
        <v>10</v>
      </c>
      <c r="M9" s="5">
        <v>11</v>
      </c>
      <c r="N9" s="5">
        <v>12</v>
      </c>
      <c r="O9" s="5">
        <v>13</v>
      </c>
      <c r="P9" s="5">
        <v>14</v>
      </c>
      <c r="Q9" s="5" t="s">
        <v>315</v>
      </c>
      <c r="R9" s="5" t="s">
        <v>316</v>
      </c>
      <c r="S9" s="5">
        <v>17</v>
      </c>
    </row>
    <row r="10" spans="1:19" ht="15.75">
      <c r="A10" s="6"/>
      <c r="B10" s="6" t="s">
        <v>31</v>
      </c>
      <c r="C10" s="4"/>
      <c r="D10" s="4"/>
      <c r="E10" s="4"/>
      <c r="F10" s="4"/>
      <c r="G10" s="4"/>
      <c r="H10" s="4"/>
      <c r="I10" s="4"/>
      <c r="J10" s="4"/>
      <c r="K10" s="4"/>
      <c r="L10" s="4"/>
      <c r="M10" s="4"/>
      <c r="N10" s="4"/>
      <c r="O10" s="4"/>
      <c r="P10" s="4"/>
      <c r="Q10" s="4"/>
      <c r="R10" s="4"/>
      <c r="S10" s="4"/>
    </row>
    <row r="11" spans="1:19" ht="15.75">
      <c r="A11" s="4">
        <v>1</v>
      </c>
      <c r="B11" s="7" t="s">
        <v>42</v>
      </c>
      <c r="C11" s="4"/>
      <c r="D11" s="4"/>
      <c r="E11" s="4"/>
      <c r="F11" s="4"/>
      <c r="G11" s="4"/>
      <c r="H11" s="4"/>
      <c r="I11" s="4"/>
      <c r="J11" s="4"/>
      <c r="K11" s="4"/>
      <c r="L11" s="4"/>
      <c r="M11" s="4"/>
      <c r="N11" s="4"/>
      <c r="O11" s="4"/>
      <c r="P11" s="4"/>
      <c r="Q11" s="4"/>
      <c r="R11" s="4"/>
      <c r="S11" s="4"/>
    </row>
    <row r="12" spans="1:19" ht="15.75">
      <c r="A12" s="4">
        <v>2</v>
      </c>
      <c r="B12" s="7" t="s">
        <v>43</v>
      </c>
      <c r="C12" s="4"/>
      <c r="D12" s="4"/>
      <c r="E12" s="4"/>
      <c r="F12" s="4"/>
      <c r="G12" s="4"/>
      <c r="H12" s="4"/>
      <c r="I12" s="4"/>
      <c r="J12" s="4"/>
      <c r="K12" s="4"/>
      <c r="L12" s="4"/>
      <c r="M12" s="4"/>
      <c r="N12" s="4"/>
      <c r="O12" s="4"/>
      <c r="P12" s="4"/>
      <c r="Q12" s="4"/>
      <c r="R12" s="4"/>
      <c r="S12" s="4"/>
    </row>
    <row r="13" spans="1:19" ht="15.75">
      <c r="A13" s="4">
        <v>3</v>
      </c>
      <c r="B13" s="7" t="s">
        <v>196</v>
      </c>
      <c r="C13" s="4"/>
      <c r="D13" s="4"/>
      <c r="E13" s="4"/>
      <c r="F13" s="4"/>
      <c r="G13" s="4"/>
      <c r="H13" s="4"/>
      <c r="I13" s="4"/>
      <c r="J13" s="4"/>
      <c r="K13" s="4"/>
      <c r="L13" s="4"/>
      <c r="M13" s="4"/>
      <c r="N13" s="4"/>
      <c r="O13" s="4"/>
      <c r="P13" s="4"/>
      <c r="Q13" s="4"/>
      <c r="R13" s="4"/>
      <c r="S13" s="4"/>
    </row>
    <row r="14" spans="1:19" ht="15.75">
      <c r="A14" s="4">
        <v>4</v>
      </c>
      <c r="B14" s="7" t="s">
        <v>44</v>
      </c>
      <c r="C14" s="4"/>
      <c r="D14" s="4"/>
      <c r="E14" s="4"/>
      <c r="F14" s="4"/>
      <c r="G14" s="4"/>
      <c r="H14" s="4"/>
      <c r="I14" s="4"/>
      <c r="J14" s="4"/>
      <c r="K14" s="4"/>
      <c r="L14" s="4"/>
      <c r="M14" s="4"/>
      <c r="N14" s="4"/>
      <c r="O14" s="4"/>
      <c r="P14" s="4"/>
      <c r="Q14" s="4"/>
      <c r="R14" s="4"/>
      <c r="S14" s="4"/>
    </row>
    <row r="15" spans="1:19" ht="15.75">
      <c r="A15" s="4">
        <v>5</v>
      </c>
      <c r="B15" s="7" t="s">
        <v>63</v>
      </c>
      <c r="C15" s="4"/>
      <c r="D15" s="4"/>
      <c r="E15" s="4"/>
      <c r="F15" s="4"/>
      <c r="G15" s="4"/>
      <c r="H15" s="4"/>
      <c r="I15" s="4"/>
      <c r="J15" s="4"/>
      <c r="K15" s="4"/>
      <c r="L15" s="4"/>
      <c r="M15" s="4"/>
      <c r="N15" s="4"/>
      <c r="O15" s="4"/>
      <c r="P15" s="4"/>
      <c r="Q15" s="4"/>
      <c r="R15" s="4"/>
      <c r="S15" s="4"/>
    </row>
    <row r="16" spans="1:19" ht="15.75">
      <c r="A16" s="4">
        <v>6</v>
      </c>
      <c r="B16" s="7" t="s">
        <v>45</v>
      </c>
      <c r="C16" s="4"/>
      <c r="D16" s="4"/>
      <c r="E16" s="4"/>
      <c r="F16" s="4"/>
      <c r="G16" s="4"/>
      <c r="H16" s="4"/>
      <c r="I16" s="4"/>
      <c r="J16" s="4"/>
      <c r="K16" s="4"/>
      <c r="L16" s="4"/>
      <c r="M16" s="4"/>
      <c r="N16" s="4"/>
      <c r="O16" s="4"/>
      <c r="P16" s="4"/>
      <c r="Q16" s="4"/>
      <c r="R16" s="4"/>
      <c r="S16" s="4"/>
    </row>
    <row r="17" spans="1:19" ht="15.75">
      <c r="A17" s="4">
        <v>7</v>
      </c>
      <c r="B17" s="7" t="s">
        <v>46</v>
      </c>
      <c r="C17" s="4"/>
      <c r="D17" s="4"/>
      <c r="E17" s="4"/>
      <c r="F17" s="4"/>
      <c r="G17" s="4"/>
      <c r="H17" s="4"/>
      <c r="I17" s="4"/>
      <c r="J17" s="4"/>
      <c r="K17" s="4"/>
      <c r="L17" s="4"/>
      <c r="M17" s="4"/>
      <c r="N17" s="4"/>
      <c r="O17" s="4"/>
      <c r="P17" s="4"/>
      <c r="Q17" s="4"/>
      <c r="R17" s="4"/>
      <c r="S17" s="4"/>
    </row>
    <row r="18" spans="1:19" ht="15.75">
      <c r="A18" s="4">
        <v>8</v>
      </c>
      <c r="B18" s="7" t="s">
        <v>198</v>
      </c>
      <c r="C18" s="4"/>
      <c r="D18" s="4"/>
      <c r="E18" s="4"/>
      <c r="F18" s="4"/>
      <c r="G18" s="4"/>
      <c r="H18" s="4"/>
      <c r="I18" s="4"/>
      <c r="J18" s="4"/>
      <c r="K18" s="4"/>
      <c r="L18" s="4"/>
      <c r="M18" s="4"/>
      <c r="N18" s="4"/>
      <c r="O18" s="4"/>
      <c r="P18" s="4"/>
      <c r="Q18" s="4"/>
      <c r="R18" s="4"/>
      <c r="S18" s="4"/>
    </row>
    <row r="19" spans="1:19" ht="15.75">
      <c r="A19" s="4">
        <v>9</v>
      </c>
      <c r="B19" s="7" t="s">
        <v>63</v>
      </c>
      <c r="C19" s="4"/>
      <c r="D19" s="4"/>
      <c r="E19" s="4"/>
      <c r="F19" s="4"/>
      <c r="G19" s="4"/>
      <c r="H19" s="4"/>
      <c r="I19" s="4"/>
      <c r="J19" s="4"/>
      <c r="K19" s="4"/>
      <c r="L19" s="4"/>
      <c r="M19" s="4"/>
      <c r="N19" s="4"/>
      <c r="O19" s="4"/>
      <c r="P19" s="4"/>
      <c r="Q19" s="4"/>
      <c r="R19" s="4"/>
      <c r="S19" s="4"/>
    </row>
    <row r="20" spans="1:19" ht="15.75">
      <c r="A20" s="3" t="s">
        <v>219</v>
      </c>
    </row>
    <row r="21" spans="1:19" ht="15.75">
      <c r="A21" s="9" t="s">
        <v>319</v>
      </c>
    </row>
    <row r="22" spans="1:19" ht="15.75">
      <c r="A22" s="9" t="s">
        <v>317</v>
      </c>
    </row>
    <row r="23" spans="1:19" ht="15.75">
      <c r="A23" s="9" t="s">
        <v>318</v>
      </c>
    </row>
    <row r="24" spans="1:19">
      <c r="A24" s="14"/>
    </row>
    <row r="25" spans="1:19">
      <c r="A25" s="14"/>
    </row>
    <row r="26" spans="1:19">
      <c r="A26" s="14"/>
    </row>
    <row r="27" spans="1:19">
      <c r="A27" s="14"/>
    </row>
    <row r="28" spans="1:19">
      <c r="A28" s="14"/>
    </row>
    <row r="29" spans="1:19">
      <c r="A29" s="14"/>
    </row>
    <row r="30" spans="1:19">
      <c r="A30" s="14"/>
    </row>
    <row r="31" spans="1:19">
      <c r="A31" s="14"/>
    </row>
  </sheetData>
  <mergeCells count="24">
    <mergeCell ref="A2:S2"/>
    <mergeCell ref="A3:S3"/>
    <mergeCell ref="G7:G8"/>
    <mergeCell ref="H7:I7"/>
    <mergeCell ref="J7:J8"/>
    <mergeCell ref="K7:L7"/>
    <mergeCell ref="M7:M8"/>
    <mergeCell ref="N7:O7"/>
    <mergeCell ref="J6:L6"/>
    <mergeCell ref="M6:O6"/>
    <mergeCell ref="P6:P8"/>
    <mergeCell ref="Q6:Q8"/>
    <mergeCell ref="R6:R8"/>
    <mergeCell ref="S6:S8"/>
    <mergeCell ref="A5:A8"/>
    <mergeCell ref="B5:B8"/>
    <mergeCell ref="C5:E5"/>
    <mergeCell ref="F5:P5"/>
    <mergeCell ref="Q5:S5"/>
    <mergeCell ref="C6:C8"/>
    <mergeCell ref="D6:D8"/>
    <mergeCell ref="E6:E8"/>
    <mergeCell ref="F6:F8"/>
    <mergeCell ref="G6:I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F0"/>
  </sheetPr>
  <dimension ref="A1:Z24"/>
  <sheetViews>
    <sheetView topLeftCell="A7" workbookViewId="0"/>
  </sheetViews>
  <sheetFormatPr defaultRowHeight="15"/>
  <cols>
    <col min="1" max="1" width="6.28515625" customWidth="1"/>
    <col min="2" max="2" width="22.5703125" customWidth="1"/>
  </cols>
  <sheetData>
    <row r="1" spans="1:26" ht="15.75">
      <c r="Z1" s="1" t="s">
        <v>320</v>
      </c>
    </row>
    <row r="2" spans="1:26" ht="15.75">
      <c r="A2" s="339" t="s">
        <v>321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row>
    <row r="3" spans="1:26" ht="15.75">
      <c r="A3" s="339" t="s">
        <v>162</v>
      </c>
      <c r="B3" s="339"/>
      <c r="C3" s="339"/>
      <c r="D3" s="339"/>
      <c r="E3" s="339"/>
      <c r="F3" s="339"/>
      <c r="G3" s="339"/>
      <c r="H3" s="339"/>
      <c r="I3" s="339"/>
      <c r="J3" s="339"/>
      <c r="K3" s="339"/>
      <c r="L3" s="339"/>
      <c r="M3" s="339"/>
      <c r="N3" s="339"/>
      <c r="O3" s="339"/>
      <c r="P3" s="339"/>
      <c r="Q3" s="339"/>
      <c r="R3" s="339"/>
      <c r="S3" s="339"/>
      <c r="T3" s="339"/>
      <c r="U3" s="339"/>
      <c r="V3" s="339"/>
      <c r="W3" s="339"/>
      <c r="X3" s="339"/>
      <c r="Y3" s="339"/>
      <c r="Z3" s="339"/>
    </row>
    <row r="4" spans="1:26" ht="15.75">
      <c r="Z4" s="2" t="s">
        <v>8</v>
      </c>
    </row>
    <row r="5" spans="1:26" ht="15.75">
      <c r="A5" s="336" t="s">
        <v>1</v>
      </c>
      <c r="B5" s="336" t="s">
        <v>164</v>
      </c>
      <c r="C5" s="336" t="s">
        <v>227</v>
      </c>
      <c r="D5" s="336"/>
      <c r="E5" s="336"/>
      <c r="F5" s="336"/>
      <c r="G5" s="336"/>
      <c r="H5" s="336"/>
      <c r="I5" s="336"/>
      <c r="J5" s="336"/>
      <c r="K5" s="336" t="s">
        <v>264</v>
      </c>
      <c r="L5" s="336"/>
      <c r="M5" s="336"/>
      <c r="N5" s="336"/>
      <c r="O5" s="336"/>
      <c r="P5" s="336"/>
      <c r="Q5" s="336"/>
      <c r="R5" s="336"/>
      <c r="S5" s="336" t="s">
        <v>322</v>
      </c>
      <c r="T5" s="336"/>
      <c r="U5" s="336"/>
      <c r="V5" s="336"/>
      <c r="W5" s="336"/>
      <c r="X5" s="336"/>
      <c r="Y5" s="336"/>
      <c r="Z5" s="336"/>
    </row>
    <row r="6" spans="1:26" ht="21" customHeight="1">
      <c r="A6" s="336"/>
      <c r="B6" s="336"/>
      <c r="C6" s="336" t="s">
        <v>29</v>
      </c>
      <c r="D6" s="336" t="s">
        <v>271</v>
      </c>
      <c r="E6" s="336" t="s">
        <v>272</v>
      </c>
      <c r="F6" s="336"/>
      <c r="G6" s="336"/>
      <c r="H6" s="336"/>
      <c r="I6" s="336"/>
      <c r="J6" s="336"/>
      <c r="K6" s="336" t="s">
        <v>29</v>
      </c>
      <c r="L6" s="336" t="s">
        <v>271</v>
      </c>
      <c r="M6" s="336" t="s">
        <v>272</v>
      </c>
      <c r="N6" s="336"/>
      <c r="O6" s="336"/>
      <c r="P6" s="336"/>
      <c r="Q6" s="336"/>
      <c r="R6" s="336"/>
      <c r="S6" s="336" t="s">
        <v>29</v>
      </c>
      <c r="T6" s="336" t="s">
        <v>271</v>
      </c>
      <c r="U6" s="336" t="s">
        <v>272</v>
      </c>
      <c r="V6" s="336"/>
      <c r="W6" s="336"/>
      <c r="X6" s="336"/>
      <c r="Y6" s="336"/>
      <c r="Z6" s="336"/>
    </row>
    <row r="7" spans="1:26" ht="24.75" customHeight="1">
      <c r="A7" s="336"/>
      <c r="B7" s="336"/>
      <c r="C7" s="336"/>
      <c r="D7" s="336"/>
      <c r="E7" s="336" t="s">
        <v>29</v>
      </c>
      <c r="F7" s="336" t="s">
        <v>323</v>
      </c>
      <c r="G7" s="336"/>
      <c r="H7" s="336" t="s">
        <v>324</v>
      </c>
      <c r="I7" s="336" t="s">
        <v>325</v>
      </c>
      <c r="J7" s="336" t="s">
        <v>326</v>
      </c>
      <c r="K7" s="336"/>
      <c r="L7" s="336"/>
      <c r="M7" s="336" t="s">
        <v>29</v>
      </c>
      <c r="N7" s="336" t="s">
        <v>323</v>
      </c>
      <c r="O7" s="336"/>
      <c r="P7" s="336" t="s">
        <v>324</v>
      </c>
      <c r="Q7" s="336" t="s">
        <v>325</v>
      </c>
      <c r="R7" s="336" t="s">
        <v>326</v>
      </c>
      <c r="S7" s="336"/>
      <c r="T7" s="336"/>
      <c r="U7" s="336" t="s">
        <v>29</v>
      </c>
      <c r="V7" s="336" t="s">
        <v>323</v>
      </c>
      <c r="W7" s="336"/>
      <c r="X7" s="336" t="s">
        <v>324</v>
      </c>
      <c r="Y7" s="336" t="s">
        <v>325</v>
      </c>
      <c r="Z7" s="336" t="s">
        <v>326</v>
      </c>
    </row>
    <row r="8" spans="1:26" ht="107.25" customHeight="1">
      <c r="A8" s="336"/>
      <c r="B8" s="336"/>
      <c r="C8" s="336"/>
      <c r="D8" s="336"/>
      <c r="E8" s="336"/>
      <c r="F8" s="5" t="s">
        <v>251</v>
      </c>
      <c r="G8" s="5" t="s">
        <v>32</v>
      </c>
      <c r="H8" s="336"/>
      <c r="I8" s="336"/>
      <c r="J8" s="336"/>
      <c r="K8" s="336"/>
      <c r="L8" s="336"/>
      <c r="M8" s="336"/>
      <c r="N8" s="5" t="s">
        <v>251</v>
      </c>
      <c r="O8" s="5" t="s">
        <v>32</v>
      </c>
      <c r="P8" s="336"/>
      <c r="Q8" s="336"/>
      <c r="R8" s="336"/>
      <c r="S8" s="336"/>
      <c r="T8" s="336"/>
      <c r="U8" s="336"/>
      <c r="V8" s="5" t="s">
        <v>251</v>
      </c>
      <c r="W8" s="5" t="s">
        <v>32</v>
      </c>
      <c r="X8" s="336"/>
      <c r="Y8" s="336"/>
      <c r="Z8" s="336"/>
    </row>
    <row r="9" spans="1:26" s="13" customFormat="1" ht="12.75">
      <c r="A9" s="12" t="s">
        <v>3</v>
      </c>
      <c r="B9" s="12" t="s">
        <v>4</v>
      </c>
      <c r="C9" s="12">
        <v>1</v>
      </c>
      <c r="D9" s="12">
        <v>2</v>
      </c>
      <c r="E9" s="12" t="s">
        <v>327</v>
      </c>
      <c r="F9" s="12">
        <v>4</v>
      </c>
      <c r="G9" s="12">
        <v>5</v>
      </c>
      <c r="H9" s="12">
        <v>6</v>
      </c>
      <c r="I9" s="12">
        <v>7</v>
      </c>
      <c r="J9" s="12">
        <v>8</v>
      </c>
      <c r="K9" s="12">
        <v>9</v>
      </c>
      <c r="L9" s="12">
        <v>10</v>
      </c>
      <c r="M9" s="12" t="s">
        <v>328</v>
      </c>
      <c r="N9" s="12">
        <v>12</v>
      </c>
      <c r="O9" s="12">
        <v>13</v>
      </c>
      <c r="P9" s="12">
        <v>14</v>
      </c>
      <c r="Q9" s="12">
        <v>15</v>
      </c>
      <c r="R9" s="12">
        <v>16</v>
      </c>
      <c r="S9" s="12" t="s">
        <v>329</v>
      </c>
      <c r="T9" s="12" t="s">
        <v>330</v>
      </c>
      <c r="U9" s="12" t="s">
        <v>331</v>
      </c>
      <c r="V9" s="12" t="s">
        <v>332</v>
      </c>
      <c r="W9" s="12" t="s">
        <v>333</v>
      </c>
      <c r="X9" s="12" t="s">
        <v>334</v>
      </c>
      <c r="Y9" s="12" t="s">
        <v>335</v>
      </c>
      <c r="Z9" s="12" t="s">
        <v>336</v>
      </c>
    </row>
    <row r="10" spans="1:26" ht="15.75">
      <c r="A10" s="7"/>
      <c r="B10" s="6" t="s">
        <v>31</v>
      </c>
      <c r="C10" s="7"/>
      <c r="D10" s="7"/>
      <c r="E10" s="7"/>
      <c r="F10" s="7"/>
      <c r="G10" s="7"/>
      <c r="H10" s="7"/>
      <c r="I10" s="7"/>
      <c r="J10" s="7"/>
      <c r="K10" s="7"/>
      <c r="L10" s="7"/>
      <c r="M10" s="7"/>
      <c r="N10" s="7"/>
      <c r="O10" s="7"/>
      <c r="P10" s="7"/>
      <c r="Q10" s="7"/>
      <c r="R10" s="7"/>
      <c r="S10" s="7"/>
      <c r="T10" s="7"/>
      <c r="U10" s="7"/>
      <c r="V10" s="7"/>
      <c r="W10" s="7"/>
      <c r="X10" s="7"/>
      <c r="Y10" s="7"/>
      <c r="Z10" s="7"/>
    </row>
    <row r="11" spans="1:26" ht="15.75">
      <c r="A11" s="4">
        <v>1</v>
      </c>
      <c r="B11" s="7" t="s">
        <v>42</v>
      </c>
      <c r="C11" s="7"/>
      <c r="D11" s="7"/>
      <c r="E11" s="7"/>
      <c r="F11" s="7"/>
      <c r="G11" s="7"/>
      <c r="H11" s="7"/>
      <c r="I11" s="7"/>
      <c r="J11" s="7"/>
      <c r="K11" s="7"/>
      <c r="L11" s="7"/>
      <c r="M11" s="7"/>
      <c r="N11" s="7"/>
      <c r="O11" s="7"/>
      <c r="P11" s="7"/>
      <c r="Q11" s="7"/>
      <c r="R11" s="7"/>
      <c r="S11" s="7"/>
      <c r="T11" s="7"/>
      <c r="U11" s="7"/>
      <c r="V11" s="7"/>
      <c r="W11" s="7"/>
      <c r="X11" s="7"/>
      <c r="Y11" s="7"/>
      <c r="Z11" s="7"/>
    </row>
    <row r="12" spans="1:26" ht="15.75">
      <c r="A12" s="4">
        <v>2</v>
      </c>
      <c r="B12" s="7" t="s">
        <v>43</v>
      </c>
      <c r="C12" s="7"/>
      <c r="D12" s="7"/>
      <c r="E12" s="7"/>
      <c r="F12" s="7"/>
      <c r="G12" s="7"/>
      <c r="H12" s="7"/>
      <c r="I12" s="7"/>
      <c r="J12" s="7"/>
      <c r="K12" s="7"/>
      <c r="L12" s="7"/>
      <c r="M12" s="7"/>
      <c r="N12" s="7"/>
      <c r="O12" s="7"/>
      <c r="P12" s="7"/>
      <c r="Q12" s="7"/>
      <c r="R12" s="7"/>
      <c r="S12" s="7"/>
      <c r="T12" s="7"/>
      <c r="U12" s="7"/>
      <c r="V12" s="7"/>
      <c r="W12" s="7"/>
      <c r="X12" s="7"/>
      <c r="Y12" s="7"/>
      <c r="Z12" s="7"/>
    </row>
    <row r="13" spans="1:26" ht="15.75">
      <c r="A13" s="4">
        <v>3</v>
      </c>
      <c r="B13" s="7" t="s">
        <v>196</v>
      </c>
      <c r="C13" s="7"/>
      <c r="D13" s="7"/>
      <c r="E13" s="7"/>
      <c r="F13" s="7"/>
      <c r="G13" s="7"/>
      <c r="H13" s="7"/>
      <c r="I13" s="7"/>
      <c r="J13" s="7"/>
      <c r="K13" s="7"/>
      <c r="L13" s="7"/>
      <c r="M13" s="7"/>
      <c r="N13" s="7"/>
      <c r="O13" s="7"/>
      <c r="P13" s="7"/>
      <c r="Q13" s="7"/>
      <c r="R13" s="7"/>
      <c r="S13" s="7"/>
      <c r="T13" s="7"/>
      <c r="U13" s="7"/>
      <c r="V13" s="7"/>
      <c r="W13" s="7"/>
      <c r="X13" s="7"/>
      <c r="Y13" s="7"/>
      <c r="Z13" s="7"/>
    </row>
    <row r="14" spans="1:26" ht="15.75">
      <c r="A14" s="4">
        <v>4</v>
      </c>
      <c r="B14" s="7" t="s">
        <v>44</v>
      </c>
      <c r="C14" s="7"/>
      <c r="D14" s="7"/>
      <c r="E14" s="7"/>
      <c r="F14" s="7"/>
      <c r="G14" s="7"/>
      <c r="H14" s="7"/>
      <c r="I14" s="7"/>
      <c r="J14" s="7"/>
      <c r="K14" s="7"/>
      <c r="L14" s="7"/>
      <c r="M14" s="7"/>
      <c r="N14" s="7"/>
      <c r="O14" s="7"/>
      <c r="P14" s="7"/>
      <c r="Q14" s="7"/>
      <c r="R14" s="7"/>
      <c r="S14" s="7"/>
      <c r="T14" s="7"/>
      <c r="U14" s="7"/>
      <c r="V14" s="7"/>
      <c r="W14" s="7"/>
      <c r="X14" s="7"/>
      <c r="Y14" s="7"/>
      <c r="Z14" s="7"/>
    </row>
    <row r="15" spans="1:26" ht="15.75">
      <c r="A15" s="4">
        <v>5</v>
      </c>
      <c r="B15" s="7" t="s">
        <v>63</v>
      </c>
      <c r="C15" s="7"/>
      <c r="D15" s="7"/>
      <c r="E15" s="7"/>
      <c r="F15" s="7"/>
      <c r="G15" s="7"/>
      <c r="H15" s="7"/>
      <c r="I15" s="7"/>
      <c r="J15" s="7"/>
      <c r="K15" s="7"/>
      <c r="L15" s="7"/>
      <c r="M15" s="7"/>
      <c r="N15" s="7"/>
      <c r="O15" s="7"/>
      <c r="P15" s="7"/>
      <c r="Q15" s="7"/>
      <c r="R15" s="7"/>
      <c r="S15" s="7"/>
      <c r="T15" s="7"/>
      <c r="U15" s="7"/>
      <c r="V15" s="7"/>
      <c r="W15" s="7"/>
      <c r="X15" s="7"/>
      <c r="Y15" s="7"/>
      <c r="Z15" s="7"/>
    </row>
    <row r="16" spans="1:26" ht="15.75">
      <c r="A16" s="4">
        <v>6</v>
      </c>
      <c r="B16" s="7" t="s">
        <v>45</v>
      </c>
      <c r="C16" s="7"/>
      <c r="D16" s="7"/>
      <c r="E16" s="7"/>
      <c r="F16" s="7"/>
      <c r="G16" s="7"/>
      <c r="H16" s="7"/>
      <c r="I16" s="7"/>
      <c r="J16" s="7"/>
      <c r="K16" s="7"/>
      <c r="L16" s="7"/>
      <c r="M16" s="7"/>
      <c r="N16" s="7"/>
      <c r="O16" s="7"/>
      <c r="P16" s="7"/>
      <c r="Q16" s="7"/>
      <c r="R16" s="7"/>
      <c r="S16" s="7"/>
      <c r="T16" s="7"/>
      <c r="U16" s="7"/>
      <c r="V16" s="7"/>
      <c r="W16" s="7"/>
      <c r="X16" s="7"/>
      <c r="Y16" s="7"/>
      <c r="Z16" s="7"/>
    </row>
    <row r="17" spans="1:26" ht="15.75">
      <c r="A17" s="4">
        <v>7</v>
      </c>
      <c r="B17" s="7" t="s">
        <v>46</v>
      </c>
      <c r="C17" s="7"/>
      <c r="D17" s="7"/>
      <c r="E17" s="7"/>
      <c r="F17" s="7"/>
      <c r="G17" s="7"/>
      <c r="H17" s="7"/>
      <c r="I17" s="7"/>
      <c r="J17" s="7"/>
      <c r="K17" s="7"/>
      <c r="L17" s="7"/>
      <c r="M17" s="7"/>
      <c r="N17" s="7"/>
      <c r="O17" s="7"/>
      <c r="P17" s="7"/>
      <c r="Q17" s="7"/>
      <c r="R17" s="7"/>
      <c r="S17" s="7"/>
      <c r="T17" s="7"/>
      <c r="U17" s="7"/>
      <c r="V17" s="7"/>
      <c r="W17" s="7"/>
      <c r="X17" s="7"/>
      <c r="Y17" s="7"/>
      <c r="Z17" s="7"/>
    </row>
    <row r="18" spans="1:26" ht="15.75">
      <c r="A18" s="4">
        <v>8</v>
      </c>
      <c r="B18" s="7" t="s">
        <v>198</v>
      </c>
      <c r="C18" s="7"/>
      <c r="D18" s="7"/>
      <c r="E18" s="7"/>
      <c r="F18" s="7"/>
      <c r="G18" s="7"/>
      <c r="H18" s="7"/>
      <c r="I18" s="7"/>
      <c r="J18" s="7"/>
      <c r="K18" s="7"/>
      <c r="L18" s="7"/>
      <c r="M18" s="7"/>
      <c r="N18" s="7"/>
      <c r="O18" s="7"/>
      <c r="P18" s="7"/>
      <c r="Q18" s="7"/>
      <c r="R18" s="7"/>
      <c r="S18" s="7"/>
      <c r="T18" s="7"/>
      <c r="U18" s="7"/>
      <c r="V18" s="7"/>
      <c r="W18" s="7"/>
      <c r="X18" s="7"/>
      <c r="Y18" s="7"/>
      <c r="Z18" s="7"/>
    </row>
    <row r="19" spans="1:26" ht="15.75">
      <c r="A19" s="4">
        <v>9</v>
      </c>
      <c r="B19" s="7" t="s">
        <v>63</v>
      </c>
      <c r="C19" s="7"/>
      <c r="D19" s="7"/>
      <c r="E19" s="7"/>
      <c r="F19" s="7"/>
      <c r="G19" s="7"/>
      <c r="H19" s="7"/>
      <c r="I19" s="7"/>
      <c r="J19" s="7"/>
      <c r="K19" s="7"/>
      <c r="L19" s="7"/>
      <c r="M19" s="7"/>
      <c r="N19" s="7"/>
      <c r="O19" s="7"/>
      <c r="P19" s="7"/>
      <c r="Q19" s="7"/>
      <c r="R19" s="7"/>
      <c r="S19" s="7"/>
      <c r="T19" s="7"/>
      <c r="U19" s="7"/>
      <c r="V19" s="7"/>
      <c r="W19" s="7"/>
      <c r="X19" s="7"/>
      <c r="Y19" s="7"/>
      <c r="Z19" s="7"/>
    </row>
    <row r="20" spans="1:26" ht="15.75">
      <c r="A20" s="4">
        <v>10</v>
      </c>
      <c r="B20" s="7"/>
      <c r="C20" s="7"/>
      <c r="D20" s="7"/>
      <c r="E20" s="7"/>
      <c r="F20" s="7"/>
      <c r="G20" s="7"/>
      <c r="H20" s="7"/>
      <c r="I20" s="7"/>
      <c r="J20" s="7"/>
      <c r="K20" s="7"/>
      <c r="L20" s="7"/>
      <c r="M20" s="7"/>
      <c r="N20" s="7"/>
      <c r="O20" s="7"/>
      <c r="P20" s="7"/>
      <c r="Q20" s="7"/>
      <c r="R20" s="7"/>
      <c r="S20" s="7"/>
      <c r="T20" s="7"/>
      <c r="U20" s="7"/>
      <c r="V20" s="7"/>
      <c r="W20" s="7"/>
      <c r="X20" s="7"/>
      <c r="Y20" s="7"/>
      <c r="Z20" s="7"/>
    </row>
    <row r="21" spans="1:26" ht="15.75">
      <c r="A21" s="4">
        <v>11</v>
      </c>
      <c r="B21" s="7"/>
      <c r="C21" s="7"/>
      <c r="D21" s="7"/>
      <c r="E21" s="7"/>
      <c r="F21" s="7"/>
      <c r="G21" s="7"/>
      <c r="H21" s="7"/>
      <c r="I21" s="7"/>
      <c r="J21" s="7"/>
      <c r="K21" s="7"/>
      <c r="L21" s="7"/>
      <c r="M21" s="7"/>
      <c r="N21" s="7"/>
      <c r="O21" s="7"/>
      <c r="P21" s="7"/>
      <c r="Q21" s="7"/>
      <c r="R21" s="7"/>
      <c r="S21" s="7"/>
      <c r="T21" s="7"/>
      <c r="U21" s="7"/>
      <c r="V21" s="7"/>
      <c r="W21" s="7"/>
      <c r="X21" s="7"/>
      <c r="Y21" s="7"/>
      <c r="Z21" s="7"/>
    </row>
    <row r="22" spans="1:26" ht="15.75">
      <c r="A22" s="4">
        <v>12</v>
      </c>
      <c r="B22" s="7"/>
      <c r="C22" s="7"/>
      <c r="D22" s="7"/>
      <c r="E22" s="7"/>
      <c r="F22" s="7"/>
      <c r="G22" s="7"/>
      <c r="H22" s="7"/>
      <c r="I22" s="7"/>
      <c r="J22" s="7"/>
      <c r="K22" s="7"/>
      <c r="L22" s="7"/>
      <c r="M22" s="7"/>
      <c r="N22" s="7"/>
      <c r="O22" s="7"/>
      <c r="P22" s="7"/>
      <c r="Q22" s="7"/>
      <c r="R22" s="7"/>
      <c r="S22" s="7"/>
      <c r="T22" s="7"/>
      <c r="U22" s="7"/>
      <c r="V22" s="7"/>
      <c r="W22" s="7"/>
      <c r="X22" s="7"/>
      <c r="Y22" s="7"/>
      <c r="Z22" s="7"/>
    </row>
    <row r="23" spans="1:26" ht="15.75">
      <c r="A23" s="4">
        <v>13</v>
      </c>
      <c r="B23" s="7"/>
      <c r="C23" s="7"/>
      <c r="D23" s="7"/>
      <c r="E23" s="7"/>
      <c r="F23" s="7"/>
      <c r="G23" s="7"/>
      <c r="H23" s="7"/>
      <c r="I23" s="7"/>
      <c r="J23" s="7"/>
      <c r="K23" s="7"/>
      <c r="L23" s="7"/>
      <c r="M23" s="7"/>
      <c r="N23" s="7"/>
      <c r="O23" s="7"/>
      <c r="P23" s="7"/>
      <c r="Q23" s="7"/>
      <c r="R23" s="7"/>
      <c r="S23" s="7"/>
      <c r="T23" s="7"/>
      <c r="U23" s="7"/>
      <c r="V23" s="7"/>
      <c r="W23" s="7"/>
      <c r="X23" s="7"/>
      <c r="Y23" s="7"/>
      <c r="Z23" s="7"/>
    </row>
    <row r="24" spans="1:26" ht="15.75">
      <c r="A24" s="10" t="s">
        <v>337</v>
      </c>
    </row>
  </sheetData>
  <mergeCells count="31">
    <mergeCell ref="A2:Z2"/>
    <mergeCell ref="A3:Z3"/>
    <mergeCell ref="N7:O7"/>
    <mergeCell ref="P7:P8"/>
    <mergeCell ref="Q7:Q8"/>
    <mergeCell ref="R7:R8"/>
    <mergeCell ref="U7:U8"/>
    <mergeCell ref="V7:W7"/>
    <mergeCell ref="M6:R6"/>
    <mergeCell ref="S6:S8"/>
    <mergeCell ref="T6:T8"/>
    <mergeCell ref="U6:Z6"/>
    <mergeCell ref="E7:E8"/>
    <mergeCell ref="A5:A8"/>
    <mergeCell ref="B5:B8"/>
    <mergeCell ref="C5:J5"/>
    <mergeCell ref="K5:R5"/>
    <mergeCell ref="S5:Z5"/>
    <mergeCell ref="C6:C8"/>
    <mergeCell ref="D6:D8"/>
    <mergeCell ref="E6:J6"/>
    <mergeCell ref="K6:K8"/>
    <mergeCell ref="L6:L8"/>
    <mergeCell ref="F7:G7"/>
    <mergeCell ref="H7:H8"/>
    <mergeCell ref="I7:I8"/>
    <mergeCell ref="J7:J8"/>
    <mergeCell ref="M7:M8"/>
    <mergeCell ref="X7:X8"/>
    <mergeCell ref="Y7:Y8"/>
    <mergeCell ref="Z7:Z8"/>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00B0F0"/>
  </sheetPr>
  <dimension ref="A1:H24"/>
  <sheetViews>
    <sheetView workbookViewId="0"/>
  </sheetViews>
  <sheetFormatPr defaultRowHeight="15"/>
  <cols>
    <col min="1" max="1" width="6.28515625" customWidth="1"/>
    <col min="2" max="2" width="25.5703125" customWidth="1"/>
    <col min="3" max="8" width="10" customWidth="1"/>
  </cols>
  <sheetData>
    <row r="1" spans="1:8" ht="15.75">
      <c r="H1" s="1" t="s">
        <v>338</v>
      </c>
    </row>
    <row r="2" spans="1:8" ht="15.75">
      <c r="A2" s="339" t="s">
        <v>339</v>
      </c>
      <c r="B2" s="339"/>
      <c r="C2" s="339"/>
      <c r="D2" s="339"/>
      <c r="E2" s="339"/>
      <c r="F2" s="339"/>
      <c r="G2" s="339"/>
      <c r="H2" s="339"/>
    </row>
    <row r="3" spans="1:8" ht="15.75">
      <c r="A3" s="339" t="s">
        <v>162</v>
      </c>
      <c r="B3" s="339"/>
      <c r="C3" s="339"/>
      <c r="D3" s="339"/>
      <c r="E3" s="339"/>
      <c r="F3" s="339"/>
      <c r="G3" s="339"/>
      <c r="H3" s="339"/>
    </row>
    <row r="4" spans="1:8" ht="15.75">
      <c r="H4" s="2" t="s">
        <v>8</v>
      </c>
    </row>
    <row r="5" spans="1:8" ht="15.75">
      <c r="A5" s="336" t="s">
        <v>1</v>
      </c>
      <c r="B5" s="336" t="s">
        <v>38</v>
      </c>
      <c r="C5" s="336" t="s">
        <v>340</v>
      </c>
      <c r="D5" s="336" t="s">
        <v>39</v>
      </c>
      <c r="E5" s="336"/>
      <c r="F5" s="336"/>
      <c r="G5" s="336"/>
      <c r="H5" s="336"/>
    </row>
    <row r="6" spans="1:8" ht="110.25">
      <c r="A6" s="336"/>
      <c r="B6" s="336"/>
      <c r="C6" s="336"/>
      <c r="D6" s="5" t="s">
        <v>341</v>
      </c>
      <c r="E6" s="5" t="s">
        <v>256</v>
      </c>
      <c r="F6" s="5" t="s">
        <v>257</v>
      </c>
      <c r="G6" s="5" t="s">
        <v>79</v>
      </c>
      <c r="H6" s="5" t="s">
        <v>342</v>
      </c>
    </row>
    <row r="7" spans="1:8" ht="15.75">
      <c r="A7" s="5" t="s">
        <v>3</v>
      </c>
      <c r="B7" s="5" t="s">
        <v>4</v>
      </c>
      <c r="C7" s="5">
        <v>1</v>
      </c>
      <c r="D7" s="5">
        <v>2</v>
      </c>
      <c r="E7" s="5">
        <v>3</v>
      </c>
      <c r="F7" s="5">
        <v>4</v>
      </c>
      <c r="G7" s="5">
        <v>5</v>
      </c>
      <c r="H7" s="5">
        <v>6</v>
      </c>
    </row>
    <row r="8" spans="1:8" ht="15.75">
      <c r="A8" s="5"/>
      <c r="B8" s="6" t="s">
        <v>31</v>
      </c>
      <c r="C8" s="5"/>
      <c r="D8" s="5"/>
      <c r="E8" s="5"/>
      <c r="F8" s="5"/>
      <c r="G8" s="5"/>
      <c r="H8" s="5"/>
    </row>
    <row r="9" spans="1:8" ht="15.75">
      <c r="A9" s="4">
        <v>1</v>
      </c>
      <c r="B9" s="7" t="s">
        <v>42</v>
      </c>
      <c r="C9" s="4"/>
      <c r="D9" s="4"/>
      <c r="E9" s="4"/>
      <c r="F9" s="4"/>
      <c r="G9" s="4"/>
      <c r="H9" s="4"/>
    </row>
    <row r="10" spans="1:8" ht="15.75">
      <c r="A10" s="4">
        <v>2</v>
      </c>
      <c r="B10" s="7" t="s">
        <v>43</v>
      </c>
      <c r="C10" s="4"/>
      <c r="D10" s="4"/>
      <c r="E10" s="4"/>
      <c r="F10" s="4"/>
      <c r="G10" s="4"/>
      <c r="H10" s="4"/>
    </row>
    <row r="11" spans="1:8" ht="15.75">
      <c r="A11" s="4">
        <v>3</v>
      </c>
      <c r="B11" s="7" t="s">
        <v>196</v>
      </c>
      <c r="C11" s="4"/>
      <c r="D11" s="4"/>
      <c r="E11" s="4"/>
      <c r="F11" s="4"/>
      <c r="G11" s="4"/>
      <c r="H11" s="4"/>
    </row>
    <row r="12" spans="1:8" ht="15.75">
      <c r="A12" s="4">
        <v>4</v>
      </c>
      <c r="B12" s="7" t="s">
        <v>44</v>
      </c>
      <c r="C12" s="4"/>
      <c r="D12" s="4"/>
      <c r="E12" s="4"/>
      <c r="F12" s="4"/>
      <c r="G12" s="4"/>
      <c r="H12" s="4"/>
    </row>
    <row r="13" spans="1:8" ht="15.75">
      <c r="A13" s="4">
        <v>5</v>
      </c>
      <c r="B13" s="7" t="s">
        <v>189</v>
      </c>
      <c r="C13" s="4"/>
      <c r="D13" s="4"/>
      <c r="E13" s="4"/>
      <c r="F13" s="4"/>
      <c r="G13" s="4"/>
      <c r="H13" s="4"/>
    </row>
    <row r="14" spans="1:8" ht="15.75">
      <c r="A14" s="4">
        <v>6</v>
      </c>
      <c r="B14" s="7" t="s">
        <v>45</v>
      </c>
      <c r="C14" s="4"/>
      <c r="D14" s="4"/>
      <c r="E14" s="4"/>
      <c r="F14" s="4"/>
      <c r="G14" s="4"/>
      <c r="H14" s="4"/>
    </row>
    <row r="15" spans="1:8" ht="15.75">
      <c r="A15" s="4">
        <v>7</v>
      </c>
      <c r="B15" s="7" t="s">
        <v>46</v>
      </c>
      <c r="C15" s="4"/>
      <c r="D15" s="4"/>
      <c r="E15" s="4"/>
      <c r="F15" s="4"/>
      <c r="G15" s="4"/>
      <c r="H15" s="4"/>
    </row>
    <row r="16" spans="1:8" ht="15.75">
      <c r="A16" s="4">
        <v>8</v>
      </c>
      <c r="B16" s="7" t="s">
        <v>198</v>
      </c>
      <c r="C16" s="4"/>
      <c r="D16" s="4"/>
      <c r="E16" s="4"/>
      <c r="F16" s="4"/>
      <c r="G16" s="4"/>
      <c r="H16" s="4"/>
    </row>
    <row r="17" spans="1:8" ht="15.75">
      <c r="A17" s="4">
        <v>9</v>
      </c>
      <c r="B17" s="7" t="s">
        <v>6</v>
      </c>
      <c r="C17" s="4"/>
      <c r="D17" s="4"/>
      <c r="E17" s="4"/>
      <c r="F17" s="4"/>
      <c r="G17" s="4"/>
      <c r="H17" s="4"/>
    </row>
    <row r="18" spans="1:8" ht="15.75">
      <c r="A18" s="4">
        <v>10</v>
      </c>
      <c r="B18" s="7"/>
      <c r="C18" s="4"/>
      <c r="D18" s="4"/>
      <c r="E18" s="4"/>
      <c r="F18" s="4"/>
      <c r="G18" s="4"/>
      <c r="H18" s="4"/>
    </row>
    <row r="19" spans="1:8" ht="15.75">
      <c r="A19" s="4">
        <v>11</v>
      </c>
      <c r="B19" s="7"/>
      <c r="C19" s="4"/>
      <c r="D19" s="4"/>
      <c r="E19" s="4"/>
      <c r="F19" s="4"/>
      <c r="G19" s="4"/>
      <c r="H19" s="4"/>
    </row>
    <row r="20" spans="1:8" ht="15.75">
      <c r="A20" s="4">
        <v>12</v>
      </c>
      <c r="B20" s="7"/>
      <c r="C20" s="4"/>
      <c r="D20" s="4"/>
      <c r="E20" s="4"/>
      <c r="F20" s="4"/>
      <c r="G20" s="4"/>
      <c r="H20" s="4"/>
    </row>
    <row r="21" spans="1:8" ht="15.75">
      <c r="A21" s="4">
        <v>13</v>
      </c>
      <c r="B21" s="7"/>
      <c r="C21" s="4"/>
      <c r="D21" s="4"/>
      <c r="E21" s="4"/>
      <c r="F21" s="4"/>
      <c r="G21" s="4"/>
      <c r="H21" s="4"/>
    </row>
    <row r="22" spans="1:8" ht="15.75">
      <c r="A22" s="4">
        <v>14</v>
      </c>
      <c r="B22" s="7"/>
      <c r="C22" s="4"/>
      <c r="D22" s="4"/>
      <c r="E22" s="4"/>
      <c r="F22" s="4"/>
      <c r="G22" s="4"/>
      <c r="H22" s="4"/>
    </row>
    <row r="23" spans="1:8" ht="15.75">
      <c r="A23" s="4">
        <v>15</v>
      </c>
      <c r="B23" s="7"/>
      <c r="C23" s="4"/>
      <c r="D23" s="4"/>
      <c r="E23" s="4"/>
      <c r="F23" s="4"/>
      <c r="G23" s="4"/>
      <c r="H23" s="4"/>
    </row>
    <row r="24" spans="1:8" ht="15.75">
      <c r="A24" s="4">
        <v>16</v>
      </c>
      <c r="B24" s="7"/>
      <c r="C24" s="4"/>
      <c r="D24" s="4"/>
      <c r="E24" s="4"/>
      <c r="F24" s="4"/>
      <c r="G24" s="4"/>
      <c r="H24" s="4"/>
    </row>
  </sheetData>
  <mergeCells count="6">
    <mergeCell ref="A5:A6"/>
    <mergeCell ref="B5:B6"/>
    <mergeCell ref="C5:C6"/>
    <mergeCell ref="D5:H5"/>
    <mergeCell ref="A2:H2"/>
    <mergeCell ref="A3:H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54"/>
  <sheetViews>
    <sheetView view="pageBreakPreview" topLeftCell="A9" zoomScale="60" zoomScaleNormal="100" workbookViewId="0">
      <selection activeCell="A44" sqref="A44:XFD45"/>
    </sheetView>
  </sheetViews>
  <sheetFormatPr defaultColWidth="11" defaultRowHeight="15"/>
  <cols>
    <col min="1" max="1" width="5.42578125" style="74" customWidth="1"/>
    <col min="2" max="2" width="44.28515625" style="74" customWidth="1"/>
    <col min="3" max="5" width="19.28515625" style="73" customWidth="1"/>
    <col min="6" max="6" width="19.28515625" style="75" customWidth="1"/>
    <col min="7" max="7" width="13.42578125" style="75" customWidth="1"/>
    <col min="8" max="8" width="12.140625" style="75" customWidth="1"/>
    <col min="9" max="9" width="6.140625" style="75" customWidth="1"/>
    <col min="10" max="229" width="11" style="74"/>
    <col min="230" max="230" width="5.42578125" style="74" customWidth="1"/>
    <col min="231" max="231" width="51.7109375" style="74" customWidth="1"/>
    <col min="232" max="232" width="14.85546875" style="74" customWidth="1"/>
    <col min="233" max="233" width="15.140625" style="74" customWidth="1"/>
    <col min="234" max="235" width="0" style="74" hidden="1" customWidth="1"/>
    <col min="236" max="236" width="14.7109375" style="74" customWidth="1"/>
    <col min="237" max="237" width="15.5703125" style="74" customWidth="1"/>
    <col min="238" max="238" width="10.7109375" style="74" customWidth="1"/>
    <col min="239" max="240" width="11" style="74"/>
    <col min="241" max="241" width="11.42578125" style="74" bestFit="1" customWidth="1"/>
    <col min="242" max="485" width="11" style="74"/>
    <col min="486" max="486" width="5.42578125" style="74" customWidth="1"/>
    <col min="487" max="487" width="51.7109375" style="74" customWidth="1"/>
    <col min="488" max="488" width="14.85546875" style="74" customWidth="1"/>
    <col min="489" max="489" width="15.140625" style="74" customWidth="1"/>
    <col min="490" max="491" width="0" style="74" hidden="1" customWidth="1"/>
    <col min="492" max="492" width="14.7109375" style="74" customWidth="1"/>
    <col min="493" max="493" width="15.5703125" style="74" customWidth="1"/>
    <col min="494" max="494" width="10.7109375" style="74" customWidth="1"/>
    <col min="495" max="496" width="11" style="74"/>
    <col min="497" max="497" width="11.42578125" style="74" bestFit="1" customWidth="1"/>
    <col min="498" max="741" width="11" style="74"/>
    <col min="742" max="742" width="5.42578125" style="74" customWidth="1"/>
    <col min="743" max="743" width="51.7109375" style="74" customWidth="1"/>
    <col min="744" max="744" width="14.85546875" style="74" customWidth="1"/>
    <col min="745" max="745" width="15.140625" style="74" customWidth="1"/>
    <col min="746" max="747" width="0" style="74" hidden="1" customWidth="1"/>
    <col min="748" max="748" width="14.7109375" style="74" customWidth="1"/>
    <col min="749" max="749" width="15.5703125" style="74" customWidth="1"/>
    <col min="750" max="750" width="10.7109375" style="74" customWidth="1"/>
    <col min="751" max="752" width="11" style="74"/>
    <col min="753" max="753" width="11.42578125" style="74" bestFit="1" customWidth="1"/>
    <col min="754" max="997" width="11" style="74"/>
    <col min="998" max="998" width="5.42578125" style="74" customWidth="1"/>
    <col min="999" max="999" width="51.7109375" style="74" customWidth="1"/>
    <col min="1000" max="1000" width="14.85546875" style="74" customWidth="1"/>
    <col min="1001" max="1001" width="15.140625" style="74" customWidth="1"/>
    <col min="1002" max="1003" width="0" style="74" hidden="1" customWidth="1"/>
    <col min="1004" max="1004" width="14.7109375" style="74" customWidth="1"/>
    <col min="1005" max="1005" width="15.5703125" style="74" customWidth="1"/>
    <col min="1006" max="1006" width="10.7109375" style="74" customWidth="1"/>
    <col min="1007" max="1008" width="11" style="74"/>
    <col min="1009" max="1009" width="11.42578125" style="74" bestFit="1" customWidth="1"/>
    <col min="1010" max="1253" width="11" style="74"/>
    <col min="1254" max="1254" width="5.42578125" style="74" customWidth="1"/>
    <col min="1255" max="1255" width="51.7109375" style="74" customWidth="1"/>
    <col min="1256" max="1256" width="14.85546875" style="74" customWidth="1"/>
    <col min="1257" max="1257" width="15.140625" style="74" customWidth="1"/>
    <col min="1258" max="1259" width="0" style="74" hidden="1" customWidth="1"/>
    <col min="1260" max="1260" width="14.7109375" style="74" customWidth="1"/>
    <col min="1261" max="1261" width="15.5703125" style="74" customWidth="1"/>
    <col min="1262" max="1262" width="10.7109375" style="74" customWidth="1"/>
    <col min="1263" max="1264" width="11" style="74"/>
    <col min="1265" max="1265" width="11.42578125" style="74" bestFit="1" customWidth="1"/>
    <col min="1266" max="1509" width="11" style="74"/>
    <col min="1510" max="1510" width="5.42578125" style="74" customWidth="1"/>
    <col min="1511" max="1511" width="51.7109375" style="74" customWidth="1"/>
    <col min="1512" max="1512" width="14.85546875" style="74" customWidth="1"/>
    <col min="1513" max="1513" width="15.140625" style="74" customWidth="1"/>
    <col min="1514" max="1515" width="0" style="74" hidden="1" customWidth="1"/>
    <col min="1516" max="1516" width="14.7109375" style="74" customWidth="1"/>
    <col min="1517" max="1517" width="15.5703125" style="74" customWidth="1"/>
    <col min="1518" max="1518" width="10.7109375" style="74" customWidth="1"/>
    <col min="1519" max="1520" width="11" style="74"/>
    <col min="1521" max="1521" width="11.42578125" style="74" bestFit="1" customWidth="1"/>
    <col min="1522" max="1765" width="11" style="74"/>
    <col min="1766" max="1766" width="5.42578125" style="74" customWidth="1"/>
    <col min="1767" max="1767" width="51.7109375" style="74" customWidth="1"/>
    <col min="1768" max="1768" width="14.85546875" style="74" customWidth="1"/>
    <col min="1769" max="1769" width="15.140625" style="74" customWidth="1"/>
    <col min="1770" max="1771" width="0" style="74" hidden="1" customWidth="1"/>
    <col min="1772" max="1772" width="14.7109375" style="74" customWidth="1"/>
    <col min="1773" max="1773" width="15.5703125" style="74" customWidth="1"/>
    <col min="1774" max="1774" width="10.7109375" style="74" customWidth="1"/>
    <col min="1775" max="1776" width="11" style="74"/>
    <col min="1777" max="1777" width="11.42578125" style="74" bestFit="1" customWidth="1"/>
    <col min="1778" max="2021" width="11" style="74"/>
    <col min="2022" max="2022" width="5.42578125" style="74" customWidth="1"/>
    <col min="2023" max="2023" width="51.7109375" style="74" customWidth="1"/>
    <col min="2024" max="2024" width="14.85546875" style="74" customWidth="1"/>
    <col min="2025" max="2025" width="15.140625" style="74" customWidth="1"/>
    <col min="2026" max="2027" width="0" style="74" hidden="1" customWidth="1"/>
    <col min="2028" max="2028" width="14.7109375" style="74" customWidth="1"/>
    <col min="2029" max="2029" width="15.5703125" style="74" customWidth="1"/>
    <col min="2030" max="2030" width="10.7109375" style="74" customWidth="1"/>
    <col min="2031" max="2032" width="11" style="74"/>
    <col min="2033" max="2033" width="11.42578125" style="74" bestFit="1" customWidth="1"/>
    <col min="2034" max="2277" width="11" style="74"/>
    <col min="2278" max="2278" width="5.42578125" style="74" customWidth="1"/>
    <col min="2279" max="2279" width="51.7109375" style="74" customWidth="1"/>
    <col min="2280" max="2280" width="14.85546875" style="74" customWidth="1"/>
    <col min="2281" max="2281" width="15.140625" style="74" customWidth="1"/>
    <col min="2282" max="2283" width="0" style="74" hidden="1" customWidth="1"/>
    <col min="2284" max="2284" width="14.7109375" style="74" customWidth="1"/>
    <col min="2285" max="2285" width="15.5703125" style="74" customWidth="1"/>
    <col min="2286" max="2286" width="10.7109375" style="74" customWidth="1"/>
    <col min="2287" max="2288" width="11" style="74"/>
    <col min="2289" max="2289" width="11.42578125" style="74" bestFit="1" customWidth="1"/>
    <col min="2290" max="2533" width="11" style="74"/>
    <col min="2534" max="2534" width="5.42578125" style="74" customWidth="1"/>
    <col min="2535" max="2535" width="51.7109375" style="74" customWidth="1"/>
    <col min="2536" max="2536" width="14.85546875" style="74" customWidth="1"/>
    <col min="2537" max="2537" width="15.140625" style="74" customWidth="1"/>
    <col min="2538" max="2539" width="0" style="74" hidden="1" customWidth="1"/>
    <col min="2540" max="2540" width="14.7109375" style="74" customWidth="1"/>
    <col min="2541" max="2541" width="15.5703125" style="74" customWidth="1"/>
    <col min="2542" max="2542" width="10.7109375" style="74" customWidth="1"/>
    <col min="2543" max="2544" width="11" style="74"/>
    <col min="2545" max="2545" width="11.42578125" style="74" bestFit="1" customWidth="1"/>
    <col min="2546" max="2789" width="11" style="74"/>
    <col min="2790" max="2790" width="5.42578125" style="74" customWidth="1"/>
    <col min="2791" max="2791" width="51.7109375" style="74" customWidth="1"/>
    <col min="2792" max="2792" width="14.85546875" style="74" customWidth="1"/>
    <col min="2793" max="2793" width="15.140625" style="74" customWidth="1"/>
    <col min="2794" max="2795" width="0" style="74" hidden="1" customWidth="1"/>
    <col min="2796" max="2796" width="14.7109375" style="74" customWidth="1"/>
    <col min="2797" max="2797" width="15.5703125" style="74" customWidth="1"/>
    <col min="2798" max="2798" width="10.7109375" style="74" customWidth="1"/>
    <col min="2799" max="2800" width="11" style="74"/>
    <col min="2801" max="2801" width="11.42578125" style="74" bestFit="1" customWidth="1"/>
    <col min="2802" max="3045" width="11" style="74"/>
    <col min="3046" max="3046" width="5.42578125" style="74" customWidth="1"/>
    <col min="3047" max="3047" width="51.7109375" style="74" customWidth="1"/>
    <col min="3048" max="3048" width="14.85546875" style="74" customWidth="1"/>
    <col min="3049" max="3049" width="15.140625" style="74" customWidth="1"/>
    <col min="3050" max="3051" width="0" style="74" hidden="1" customWidth="1"/>
    <col min="3052" max="3052" width="14.7109375" style="74" customWidth="1"/>
    <col min="3053" max="3053" width="15.5703125" style="74" customWidth="1"/>
    <col min="3054" max="3054" width="10.7109375" style="74" customWidth="1"/>
    <col min="3055" max="3056" width="11" style="74"/>
    <col min="3057" max="3057" width="11.42578125" style="74" bestFit="1" customWidth="1"/>
    <col min="3058" max="3301" width="11" style="74"/>
    <col min="3302" max="3302" width="5.42578125" style="74" customWidth="1"/>
    <col min="3303" max="3303" width="51.7109375" style="74" customWidth="1"/>
    <col min="3304" max="3304" width="14.85546875" style="74" customWidth="1"/>
    <col min="3305" max="3305" width="15.140625" style="74" customWidth="1"/>
    <col min="3306" max="3307" width="0" style="74" hidden="1" customWidth="1"/>
    <col min="3308" max="3308" width="14.7109375" style="74" customWidth="1"/>
    <col min="3309" max="3309" width="15.5703125" style="74" customWidth="1"/>
    <col min="3310" max="3310" width="10.7109375" style="74" customWidth="1"/>
    <col min="3311" max="3312" width="11" style="74"/>
    <col min="3313" max="3313" width="11.42578125" style="74" bestFit="1" customWidth="1"/>
    <col min="3314" max="3557" width="11" style="74"/>
    <col min="3558" max="3558" width="5.42578125" style="74" customWidth="1"/>
    <col min="3559" max="3559" width="51.7109375" style="74" customWidth="1"/>
    <col min="3560" max="3560" width="14.85546875" style="74" customWidth="1"/>
    <col min="3561" max="3561" width="15.140625" style="74" customWidth="1"/>
    <col min="3562" max="3563" width="0" style="74" hidden="1" customWidth="1"/>
    <col min="3564" max="3564" width="14.7109375" style="74" customWidth="1"/>
    <col min="3565" max="3565" width="15.5703125" style="74" customWidth="1"/>
    <col min="3566" max="3566" width="10.7109375" style="74" customWidth="1"/>
    <col min="3567" max="3568" width="11" style="74"/>
    <col min="3569" max="3569" width="11.42578125" style="74" bestFit="1" customWidth="1"/>
    <col min="3570" max="3813" width="11" style="74"/>
    <col min="3814" max="3814" width="5.42578125" style="74" customWidth="1"/>
    <col min="3815" max="3815" width="51.7109375" style="74" customWidth="1"/>
    <col min="3816" max="3816" width="14.85546875" style="74" customWidth="1"/>
    <col min="3817" max="3817" width="15.140625" style="74" customWidth="1"/>
    <col min="3818" max="3819" width="0" style="74" hidden="1" customWidth="1"/>
    <col min="3820" max="3820" width="14.7109375" style="74" customWidth="1"/>
    <col min="3821" max="3821" width="15.5703125" style="74" customWidth="1"/>
    <col min="3822" max="3822" width="10.7109375" style="74" customWidth="1"/>
    <col min="3823" max="3824" width="11" style="74"/>
    <col min="3825" max="3825" width="11.42578125" style="74" bestFit="1" customWidth="1"/>
    <col min="3826" max="4069" width="11" style="74"/>
    <col min="4070" max="4070" width="5.42578125" style="74" customWidth="1"/>
    <col min="4071" max="4071" width="51.7109375" style="74" customWidth="1"/>
    <col min="4072" max="4072" width="14.85546875" style="74" customWidth="1"/>
    <col min="4073" max="4073" width="15.140625" style="74" customWidth="1"/>
    <col min="4074" max="4075" width="0" style="74" hidden="1" customWidth="1"/>
    <col min="4076" max="4076" width="14.7109375" style="74" customWidth="1"/>
    <col min="4077" max="4077" width="15.5703125" style="74" customWidth="1"/>
    <col min="4078" max="4078" width="10.7109375" style="74" customWidth="1"/>
    <col min="4079" max="4080" width="11" style="74"/>
    <col min="4081" max="4081" width="11.42578125" style="74" bestFit="1" customWidth="1"/>
    <col min="4082" max="4325" width="11" style="74"/>
    <col min="4326" max="4326" width="5.42578125" style="74" customWidth="1"/>
    <col min="4327" max="4327" width="51.7109375" style="74" customWidth="1"/>
    <col min="4328" max="4328" width="14.85546875" style="74" customWidth="1"/>
    <col min="4329" max="4329" width="15.140625" style="74" customWidth="1"/>
    <col min="4330" max="4331" width="0" style="74" hidden="1" customWidth="1"/>
    <col min="4332" max="4332" width="14.7109375" style="74" customWidth="1"/>
    <col min="4333" max="4333" width="15.5703125" style="74" customWidth="1"/>
    <col min="4334" max="4334" width="10.7109375" style="74" customWidth="1"/>
    <col min="4335" max="4336" width="11" style="74"/>
    <col min="4337" max="4337" width="11.42578125" style="74" bestFit="1" customWidth="1"/>
    <col min="4338" max="4581" width="11" style="74"/>
    <col min="4582" max="4582" width="5.42578125" style="74" customWidth="1"/>
    <col min="4583" max="4583" width="51.7109375" style="74" customWidth="1"/>
    <col min="4584" max="4584" width="14.85546875" style="74" customWidth="1"/>
    <col min="4585" max="4585" width="15.140625" style="74" customWidth="1"/>
    <col min="4586" max="4587" width="0" style="74" hidden="1" customWidth="1"/>
    <col min="4588" max="4588" width="14.7109375" style="74" customWidth="1"/>
    <col min="4589" max="4589" width="15.5703125" style="74" customWidth="1"/>
    <col min="4590" max="4590" width="10.7109375" style="74" customWidth="1"/>
    <col min="4591" max="4592" width="11" style="74"/>
    <col min="4593" max="4593" width="11.42578125" style="74" bestFit="1" customWidth="1"/>
    <col min="4594" max="4837" width="11" style="74"/>
    <col min="4838" max="4838" width="5.42578125" style="74" customWidth="1"/>
    <col min="4839" max="4839" width="51.7109375" style="74" customWidth="1"/>
    <col min="4840" max="4840" width="14.85546875" style="74" customWidth="1"/>
    <col min="4841" max="4841" width="15.140625" style="74" customWidth="1"/>
    <col min="4842" max="4843" width="0" style="74" hidden="1" customWidth="1"/>
    <col min="4844" max="4844" width="14.7109375" style="74" customWidth="1"/>
    <col min="4845" max="4845" width="15.5703125" style="74" customWidth="1"/>
    <col min="4846" max="4846" width="10.7109375" style="74" customWidth="1"/>
    <col min="4847" max="4848" width="11" style="74"/>
    <col min="4849" max="4849" width="11.42578125" style="74" bestFit="1" customWidth="1"/>
    <col min="4850" max="5093" width="11" style="74"/>
    <col min="5094" max="5094" width="5.42578125" style="74" customWidth="1"/>
    <col min="5095" max="5095" width="51.7109375" style="74" customWidth="1"/>
    <col min="5096" max="5096" width="14.85546875" style="74" customWidth="1"/>
    <col min="5097" max="5097" width="15.140625" style="74" customWidth="1"/>
    <col min="5098" max="5099" width="0" style="74" hidden="1" customWidth="1"/>
    <col min="5100" max="5100" width="14.7109375" style="74" customWidth="1"/>
    <col min="5101" max="5101" width="15.5703125" style="74" customWidth="1"/>
    <col min="5102" max="5102" width="10.7109375" style="74" customWidth="1"/>
    <col min="5103" max="5104" width="11" style="74"/>
    <col min="5105" max="5105" width="11.42578125" style="74" bestFit="1" customWidth="1"/>
    <col min="5106" max="5349" width="11" style="74"/>
    <col min="5350" max="5350" width="5.42578125" style="74" customWidth="1"/>
    <col min="5351" max="5351" width="51.7109375" style="74" customWidth="1"/>
    <col min="5352" max="5352" width="14.85546875" style="74" customWidth="1"/>
    <col min="5353" max="5353" width="15.140625" style="74" customWidth="1"/>
    <col min="5354" max="5355" width="0" style="74" hidden="1" customWidth="1"/>
    <col min="5356" max="5356" width="14.7109375" style="74" customWidth="1"/>
    <col min="5357" max="5357" width="15.5703125" style="74" customWidth="1"/>
    <col min="5358" max="5358" width="10.7109375" style="74" customWidth="1"/>
    <col min="5359" max="5360" width="11" style="74"/>
    <col min="5361" max="5361" width="11.42578125" style="74" bestFit="1" customWidth="1"/>
    <col min="5362" max="5605" width="11" style="74"/>
    <col min="5606" max="5606" width="5.42578125" style="74" customWidth="1"/>
    <col min="5607" max="5607" width="51.7109375" style="74" customWidth="1"/>
    <col min="5608" max="5608" width="14.85546875" style="74" customWidth="1"/>
    <col min="5609" max="5609" width="15.140625" style="74" customWidth="1"/>
    <col min="5610" max="5611" width="0" style="74" hidden="1" customWidth="1"/>
    <col min="5612" max="5612" width="14.7109375" style="74" customWidth="1"/>
    <col min="5613" max="5613" width="15.5703125" style="74" customWidth="1"/>
    <col min="5614" max="5614" width="10.7109375" style="74" customWidth="1"/>
    <col min="5615" max="5616" width="11" style="74"/>
    <col min="5617" max="5617" width="11.42578125" style="74" bestFit="1" customWidth="1"/>
    <col min="5618" max="5861" width="11" style="74"/>
    <col min="5862" max="5862" width="5.42578125" style="74" customWidth="1"/>
    <col min="5863" max="5863" width="51.7109375" style="74" customWidth="1"/>
    <col min="5864" max="5864" width="14.85546875" style="74" customWidth="1"/>
    <col min="5865" max="5865" width="15.140625" style="74" customWidth="1"/>
    <col min="5866" max="5867" width="0" style="74" hidden="1" customWidth="1"/>
    <col min="5868" max="5868" width="14.7109375" style="74" customWidth="1"/>
    <col min="5869" max="5869" width="15.5703125" style="74" customWidth="1"/>
    <col min="5870" max="5870" width="10.7109375" style="74" customWidth="1"/>
    <col min="5871" max="5872" width="11" style="74"/>
    <col min="5873" max="5873" width="11.42578125" style="74" bestFit="1" customWidth="1"/>
    <col min="5874" max="6117" width="11" style="74"/>
    <col min="6118" max="6118" width="5.42578125" style="74" customWidth="1"/>
    <col min="6119" max="6119" width="51.7109375" style="74" customWidth="1"/>
    <col min="6120" max="6120" width="14.85546875" style="74" customWidth="1"/>
    <col min="6121" max="6121" width="15.140625" style="74" customWidth="1"/>
    <col min="6122" max="6123" width="0" style="74" hidden="1" customWidth="1"/>
    <col min="6124" max="6124" width="14.7109375" style="74" customWidth="1"/>
    <col min="6125" max="6125" width="15.5703125" style="74" customWidth="1"/>
    <col min="6126" max="6126" width="10.7109375" style="74" customWidth="1"/>
    <col min="6127" max="6128" width="11" style="74"/>
    <col min="6129" max="6129" width="11.42578125" style="74" bestFit="1" customWidth="1"/>
    <col min="6130" max="6373" width="11" style="74"/>
    <col min="6374" max="6374" width="5.42578125" style="74" customWidth="1"/>
    <col min="6375" max="6375" width="51.7109375" style="74" customWidth="1"/>
    <col min="6376" max="6376" width="14.85546875" style="74" customWidth="1"/>
    <col min="6377" max="6377" width="15.140625" style="74" customWidth="1"/>
    <col min="6378" max="6379" width="0" style="74" hidden="1" customWidth="1"/>
    <col min="6380" max="6380" width="14.7109375" style="74" customWidth="1"/>
    <col min="6381" max="6381" width="15.5703125" style="74" customWidth="1"/>
    <col min="6382" max="6382" width="10.7109375" style="74" customWidth="1"/>
    <col min="6383" max="6384" width="11" style="74"/>
    <col min="6385" max="6385" width="11.42578125" style="74" bestFit="1" customWidth="1"/>
    <col min="6386" max="6629" width="11" style="74"/>
    <col min="6630" max="6630" width="5.42578125" style="74" customWidth="1"/>
    <col min="6631" max="6631" width="51.7109375" style="74" customWidth="1"/>
    <col min="6632" max="6632" width="14.85546875" style="74" customWidth="1"/>
    <col min="6633" max="6633" width="15.140625" style="74" customWidth="1"/>
    <col min="6634" max="6635" width="0" style="74" hidden="1" customWidth="1"/>
    <col min="6636" max="6636" width="14.7109375" style="74" customWidth="1"/>
    <col min="6637" max="6637" width="15.5703125" style="74" customWidth="1"/>
    <col min="6638" max="6638" width="10.7109375" style="74" customWidth="1"/>
    <col min="6639" max="6640" width="11" style="74"/>
    <col min="6641" max="6641" width="11.42578125" style="74" bestFit="1" customWidth="1"/>
    <col min="6642" max="6885" width="11" style="74"/>
    <col min="6886" max="6886" width="5.42578125" style="74" customWidth="1"/>
    <col min="6887" max="6887" width="51.7109375" style="74" customWidth="1"/>
    <col min="6888" max="6888" width="14.85546875" style="74" customWidth="1"/>
    <col min="6889" max="6889" width="15.140625" style="74" customWidth="1"/>
    <col min="6890" max="6891" width="0" style="74" hidden="1" customWidth="1"/>
    <col min="6892" max="6892" width="14.7109375" style="74" customWidth="1"/>
    <col min="6893" max="6893" width="15.5703125" style="74" customWidth="1"/>
    <col min="6894" max="6894" width="10.7109375" style="74" customWidth="1"/>
    <col min="6895" max="6896" width="11" style="74"/>
    <col min="6897" max="6897" width="11.42578125" style="74" bestFit="1" customWidth="1"/>
    <col min="6898" max="7141" width="11" style="74"/>
    <col min="7142" max="7142" width="5.42578125" style="74" customWidth="1"/>
    <col min="7143" max="7143" width="51.7109375" style="74" customWidth="1"/>
    <col min="7144" max="7144" width="14.85546875" style="74" customWidth="1"/>
    <col min="7145" max="7145" width="15.140625" style="74" customWidth="1"/>
    <col min="7146" max="7147" width="0" style="74" hidden="1" customWidth="1"/>
    <col min="7148" max="7148" width="14.7109375" style="74" customWidth="1"/>
    <col min="7149" max="7149" width="15.5703125" style="74" customWidth="1"/>
    <col min="7150" max="7150" width="10.7109375" style="74" customWidth="1"/>
    <col min="7151" max="7152" width="11" style="74"/>
    <col min="7153" max="7153" width="11.42578125" style="74" bestFit="1" customWidth="1"/>
    <col min="7154" max="7397" width="11" style="74"/>
    <col min="7398" max="7398" width="5.42578125" style="74" customWidth="1"/>
    <col min="7399" max="7399" width="51.7109375" style="74" customWidth="1"/>
    <col min="7400" max="7400" width="14.85546875" style="74" customWidth="1"/>
    <col min="7401" max="7401" width="15.140625" style="74" customWidth="1"/>
    <col min="7402" max="7403" width="0" style="74" hidden="1" customWidth="1"/>
    <col min="7404" max="7404" width="14.7109375" style="74" customWidth="1"/>
    <col min="7405" max="7405" width="15.5703125" style="74" customWidth="1"/>
    <col min="7406" max="7406" width="10.7109375" style="74" customWidth="1"/>
    <col min="7407" max="7408" width="11" style="74"/>
    <col min="7409" max="7409" width="11.42578125" style="74" bestFit="1" customWidth="1"/>
    <col min="7410" max="7653" width="11" style="74"/>
    <col min="7654" max="7654" width="5.42578125" style="74" customWidth="1"/>
    <col min="7655" max="7655" width="51.7109375" style="74" customWidth="1"/>
    <col min="7656" max="7656" width="14.85546875" style="74" customWidth="1"/>
    <col min="7657" max="7657" width="15.140625" style="74" customWidth="1"/>
    <col min="7658" max="7659" width="0" style="74" hidden="1" customWidth="1"/>
    <col min="7660" max="7660" width="14.7109375" style="74" customWidth="1"/>
    <col min="7661" max="7661" width="15.5703125" style="74" customWidth="1"/>
    <col min="7662" max="7662" width="10.7109375" style="74" customWidth="1"/>
    <col min="7663" max="7664" width="11" style="74"/>
    <col min="7665" max="7665" width="11.42578125" style="74" bestFit="1" customWidth="1"/>
    <col min="7666" max="7909" width="11" style="74"/>
    <col min="7910" max="7910" width="5.42578125" style="74" customWidth="1"/>
    <col min="7911" max="7911" width="51.7109375" style="74" customWidth="1"/>
    <col min="7912" max="7912" width="14.85546875" style="74" customWidth="1"/>
    <col min="7913" max="7913" width="15.140625" style="74" customWidth="1"/>
    <col min="7914" max="7915" width="0" style="74" hidden="1" customWidth="1"/>
    <col min="7916" max="7916" width="14.7109375" style="74" customWidth="1"/>
    <col min="7917" max="7917" width="15.5703125" style="74" customWidth="1"/>
    <col min="7918" max="7918" width="10.7109375" style="74" customWidth="1"/>
    <col min="7919" max="7920" width="11" style="74"/>
    <col min="7921" max="7921" width="11.42578125" style="74" bestFit="1" customWidth="1"/>
    <col min="7922" max="8165" width="11" style="74"/>
    <col min="8166" max="8166" width="5.42578125" style="74" customWidth="1"/>
    <col min="8167" max="8167" width="51.7109375" style="74" customWidth="1"/>
    <col min="8168" max="8168" width="14.85546875" style="74" customWidth="1"/>
    <col min="8169" max="8169" width="15.140625" style="74" customWidth="1"/>
    <col min="8170" max="8171" width="0" style="74" hidden="1" customWidth="1"/>
    <col min="8172" max="8172" width="14.7109375" style="74" customWidth="1"/>
    <col min="8173" max="8173" width="15.5703125" style="74" customWidth="1"/>
    <col min="8174" max="8174" width="10.7109375" style="74" customWidth="1"/>
    <col min="8175" max="8176" width="11" style="74"/>
    <col min="8177" max="8177" width="11.42578125" style="74" bestFit="1" customWidth="1"/>
    <col min="8178" max="8421" width="11" style="74"/>
    <col min="8422" max="8422" width="5.42578125" style="74" customWidth="1"/>
    <col min="8423" max="8423" width="51.7109375" style="74" customWidth="1"/>
    <col min="8424" max="8424" width="14.85546875" style="74" customWidth="1"/>
    <col min="8425" max="8425" width="15.140625" style="74" customWidth="1"/>
    <col min="8426" max="8427" width="0" style="74" hidden="1" customWidth="1"/>
    <col min="8428" max="8428" width="14.7109375" style="74" customWidth="1"/>
    <col min="8429" max="8429" width="15.5703125" style="74" customWidth="1"/>
    <col min="8430" max="8430" width="10.7109375" style="74" customWidth="1"/>
    <col min="8431" max="8432" width="11" style="74"/>
    <col min="8433" max="8433" width="11.42578125" style="74" bestFit="1" customWidth="1"/>
    <col min="8434" max="8677" width="11" style="74"/>
    <col min="8678" max="8678" width="5.42578125" style="74" customWidth="1"/>
    <col min="8679" max="8679" width="51.7109375" style="74" customWidth="1"/>
    <col min="8680" max="8680" width="14.85546875" style="74" customWidth="1"/>
    <col min="8681" max="8681" width="15.140625" style="74" customWidth="1"/>
    <col min="8682" max="8683" width="0" style="74" hidden="1" customWidth="1"/>
    <col min="8684" max="8684" width="14.7109375" style="74" customWidth="1"/>
    <col min="8685" max="8685" width="15.5703125" style="74" customWidth="1"/>
    <col min="8686" max="8686" width="10.7109375" style="74" customWidth="1"/>
    <col min="8687" max="8688" width="11" style="74"/>
    <col min="8689" max="8689" width="11.42578125" style="74" bestFit="1" customWidth="1"/>
    <col min="8690" max="8933" width="11" style="74"/>
    <col min="8934" max="8934" width="5.42578125" style="74" customWidth="1"/>
    <col min="8935" max="8935" width="51.7109375" style="74" customWidth="1"/>
    <col min="8936" max="8936" width="14.85546875" style="74" customWidth="1"/>
    <col min="8937" max="8937" width="15.140625" style="74" customWidth="1"/>
    <col min="8938" max="8939" width="0" style="74" hidden="1" customWidth="1"/>
    <col min="8940" max="8940" width="14.7109375" style="74" customWidth="1"/>
    <col min="8941" max="8941" width="15.5703125" style="74" customWidth="1"/>
    <col min="8942" max="8942" width="10.7109375" style="74" customWidth="1"/>
    <col min="8943" max="8944" width="11" style="74"/>
    <col min="8945" max="8945" width="11.42578125" style="74" bestFit="1" customWidth="1"/>
    <col min="8946" max="9189" width="11" style="74"/>
    <col min="9190" max="9190" width="5.42578125" style="74" customWidth="1"/>
    <col min="9191" max="9191" width="51.7109375" style="74" customWidth="1"/>
    <col min="9192" max="9192" width="14.85546875" style="74" customWidth="1"/>
    <col min="9193" max="9193" width="15.140625" style="74" customWidth="1"/>
    <col min="9194" max="9195" width="0" style="74" hidden="1" customWidth="1"/>
    <col min="9196" max="9196" width="14.7109375" style="74" customWidth="1"/>
    <col min="9197" max="9197" width="15.5703125" style="74" customWidth="1"/>
    <col min="9198" max="9198" width="10.7109375" style="74" customWidth="1"/>
    <col min="9199" max="9200" width="11" style="74"/>
    <col min="9201" max="9201" width="11.42578125" style="74" bestFit="1" customWidth="1"/>
    <col min="9202" max="9445" width="11" style="74"/>
    <col min="9446" max="9446" width="5.42578125" style="74" customWidth="1"/>
    <col min="9447" max="9447" width="51.7109375" style="74" customWidth="1"/>
    <col min="9448" max="9448" width="14.85546875" style="74" customWidth="1"/>
    <col min="9449" max="9449" width="15.140625" style="74" customWidth="1"/>
    <col min="9450" max="9451" width="0" style="74" hidden="1" customWidth="1"/>
    <col min="9452" max="9452" width="14.7109375" style="74" customWidth="1"/>
    <col min="9453" max="9453" width="15.5703125" style="74" customWidth="1"/>
    <col min="9454" max="9454" width="10.7109375" style="74" customWidth="1"/>
    <col min="9455" max="9456" width="11" style="74"/>
    <col min="9457" max="9457" width="11.42578125" style="74" bestFit="1" customWidth="1"/>
    <col min="9458" max="9701" width="11" style="74"/>
    <col min="9702" max="9702" width="5.42578125" style="74" customWidth="1"/>
    <col min="9703" max="9703" width="51.7109375" style="74" customWidth="1"/>
    <col min="9704" max="9704" width="14.85546875" style="74" customWidth="1"/>
    <col min="9705" max="9705" width="15.140625" style="74" customWidth="1"/>
    <col min="9706" max="9707" width="0" style="74" hidden="1" customWidth="1"/>
    <col min="9708" max="9708" width="14.7109375" style="74" customWidth="1"/>
    <col min="9709" max="9709" width="15.5703125" style="74" customWidth="1"/>
    <col min="9710" max="9710" width="10.7109375" style="74" customWidth="1"/>
    <col min="9711" max="9712" width="11" style="74"/>
    <col min="9713" max="9713" width="11.42578125" style="74" bestFit="1" customWidth="1"/>
    <col min="9714" max="9957" width="11" style="74"/>
    <col min="9958" max="9958" width="5.42578125" style="74" customWidth="1"/>
    <col min="9959" max="9959" width="51.7109375" style="74" customWidth="1"/>
    <col min="9960" max="9960" width="14.85546875" style="74" customWidth="1"/>
    <col min="9961" max="9961" width="15.140625" style="74" customWidth="1"/>
    <col min="9962" max="9963" width="0" style="74" hidden="1" customWidth="1"/>
    <col min="9964" max="9964" width="14.7109375" style="74" customWidth="1"/>
    <col min="9965" max="9965" width="15.5703125" style="74" customWidth="1"/>
    <col min="9966" max="9966" width="10.7109375" style="74" customWidth="1"/>
    <col min="9967" max="9968" width="11" style="74"/>
    <col min="9969" max="9969" width="11.42578125" style="74" bestFit="1" customWidth="1"/>
    <col min="9970" max="10213" width="11" style="74"/>
    <col min="10214" max="10214" width="5.42578125" style="74" customWidth="1"/>
    <col min="10215" max="10215" width="51.7109375" style="74" customWidth="1"/>
    <col min="10216" max="10216" width="14.85546875" style="74" customWidth="1"/>
    <col min="10217" max="10217" width="15.140625" style="74" customWidth="1"/>
    <col min="10218" max="10219" width="0" style="74" hidden="1" customWidth="1"/>
    <col min="10220" max="10220" width="14.7109375" style="74" customWidth="1"/>
    <col min="10221" max="10221" width="15.5703125" style="74" customWidth="1"/>
    <col min="10222" max="10222" width="10.7109375" style="74" customWidth="1"/>
    <col min="10223" max="10224" width="11" style="74"/>
    <col min="10225" max="10225" width="11.42578125" style="74" bestFit="1" customWidth="1"/>
    <col min="10226" max="10469" width="11" style="74"/>
    <col min="10470" max="10470" width="5.42578125" style="74" customWidth="1"/>
    <col min="10471" max="10471" width="51.7109375" style="74" customWidth="1"/>
    <col min="10472" max="10472" width="14.85546875" style="74" customWidth="1"/>
    <col min="10473" max="10473" width="15.140625" style="74" customWidth="1"/>
    <col min="10474" max="10475" width="0" style="74" hidden="1" customWidth="1"/>
    <col min="10476" max="10476" width="14.7109375" style="74" customWidth="1"/>
    <col min="10477" max="10477" width="15.5703125" style="74" customWidth="1"/>
    <col min="10478" max="10478" width="10.7109375" style="74" customWidth="1"/>
    <col min="10479" max="10480" width="11" style="74"/>
    <col min="10481" max="10481" width="11.42578125" style="74" bestFit="1" customWidth="1"/>
    <col min="10482" max="10725" width="11" style="74"/>
    <col min="10726" max="10726" width="5.42578125" style="74" customWidth="1"/>
    <col min="10727" max="10727" width="51.7109375" style="74" customWidth="1"/>
    <col min="10728" max="10728" width="14.85546875" style="74" customWidth="1"/>
    <col min="10729" max="10729" width="15.140625" style="74" customWidth="1"/>
    <col min="10730" max="10731" width="0" style="74" hidden="1" customWidth="1"/>
    <col min="10732" max="10732" width="14.7109375" style="74" customWidth="1"/>
    <col min="10733" max="10733" width="15.5703125" style="74" customWidth="1"/>
    <col min="10734" max="10734" width="10.7109375" style="74" customWidth="1"/>
    <col min="10735" max="10736" width="11" style="74"/>
    <col min="10737" max="10737" width="11.42578125" style="74" bestFit="1" customWidth="1"/>
    <col min="10738" max="10981" width="11" style="74"/>
    <col min="10982" max="10982" width="5.42578125" style="74" customWidth="1"/>
    <col min="10983" max="10983" width="51.7109375" style="74" customWidth="1"/>
    <col min="10984" max="10984" width="14.85546875" style="74" customWidth="1"/>
    <col min="10985" max="10985" width="15.140625" style="74" customWidth="1"/>
    <col min="10986" max="10987" width="0" style="74" hidden="1" customWidth="1"/>
    <col min="10988" max="10988" width="14.7109375" style="74" customWidth="1"/>
    <col min="10989" max="10989" width="15.5703125" style="74" customWidth="1"/>
    <col min="10990" max="10990" width="10.7109375" style="74" customWidth="1"/>
    <col min="10991" max="10992" width="11" style="74"/>
    <col min="10993" max="10993" width="11.42578125" style="74" bestFit="1" customWidth="1"/>
    <col min="10994" max="11237" width="11" style="74"/>
    <col min="11238" max="11238" width="5.42578125" style="74" customWidth="1"/>
    <col min="11239" max="11239" width="51.7109375" style="74" customWidth="1"/>
    <col min="11240" max="11240" width="14.85546875" style="74" customWidth="1"/>
    <col min="11241" max="11241" width="15.140625" style="74" customWidth="1"/>
    <col min="11242" max="11243" width="0" style="74" hidden="1" customWidth="1"/>
    <col min="11244" max="11244" width="14.7109375" style="74" customWidth="1"/>
    <col min="11245" max="11245" width="15.5703125" style="74" customWidth="1"/>
    <col min="11246" max="11246" width="10.7109375" style="74" customWidth="1"/>
    <col min="11247" max="11248" width="11" style="74"/>
    <col min="11249" max="11249" width="11.42578125" style="74" bestFit="1" customWidth="1"/>
    <col min="11250" max="11493" width="11" style="74"/>
    <col min="11494" max="11494" width="5.42578125" style="74" customWidth="1"/>
    <col min="11495" max="11495" width="51.7109375" style="74" customWidth="1"/>
    <col min="11496" max="11496" width="14.85546875" style="74" customWidth="1"/>
    <col min="11497" max="11497" width="15.140625" style="74" customWidth="1"/>
    <col min="11498" max="11499" width="0" style="74" hidden="1" customWidth="1"/>
    <col min="11500" max="11500" width="14.7109375" style="74" customWidth="1"/>
    <col min="11501" max="11501" width="15.5703125" style="74" customWidth="1"/>
    <col min="11502" max="11502" width="10.7109375" style="74" customWidth="1"/>
    <col min="11503" max="11504" width="11" style="74"/>
    <col min="11505" max="11505" width="11.42578125" style="74" bestFit="1" customWidth="1"/>
    <col min="11506" max="11749" width="11" style="74"/>
    <col min="11750" max="11750" width="5.42578125" style="74" customWidth="1"/>
    <col min="11751" max="11751" width="51.7109375" style="74" customWidth="1"/>
    <col min="11752" max="11752" width="14.85546875" style="74" customWidth="1"/>
    <col min="11753" max="11753" width="15.140625" style="74" customWidth="1"/>
    <col min="11754" max="11755" width="0" style="74" hidden="1" customWidth="1"/>
    <col min="11756" max="11756" width="14.7109375" style="74" customWidth="1"/>
    <col min="11757" max="11757" width="15.5703125" style="74" customWidth="1"/>
    <col min="11758" max="11758" width="10.7109375" style="74" customWidth="1"/>
    <col min="11759" max="11760" width="11" style="74"/>
    <col min="11761" max="11761" width="11.42578125" style="74" bestFit="1" customWidth="1"/>
    <col min="11762" max="12005" width="11" style="74"/>
    <col min="12006" max="12006" width="5.42578125" style="74" customWidth="1"/>
    <col min="12007" max="12007" width="51.7109375" style="74" customWidth="1"/>
    <col min="12008" max="12008" width="14.85546875" style="74" customWidth="1"/>
    <col min="12009" max="12009" width="15.140625" style="74" customWidth="1"/>
    <col min="12010" max="12011" width="0" style="74" hidden="1" customWidth="1"/>
    <col min="12012" max="12012" width="14.7109375" style="74" customWidth="1"/>
    <col min="12013" max="12013" width="15.5703125" style="74" customWidth="1"/>
    <col min="12014" max="12014" width="10.7109375" style="74" customWidth="1"/>
    <col min="12015" max="12016" width="11" style="74"/>
    <col min="12017" max="12017" width="11.42578125" style="74" bestFit="1" customWidth="1"/>
    <col min="12018" max="12261" width="11" style="74"/>
    <col min="12262" max="12262" width="5.42578125" style="74" customWidth="1"/>
    <col min="12263" max="12263" width="51.7109375" style="74" customWidth="1"/>
    <col min="12264" max="12264" width="14.85546875" style="74" customWidth="1"/>
    <col min="12265" max="12265" width="15.140625" style="74" customWidth="1"/>
    <col min="12266" max="12267" width="0" style="74" hidden="1" customWidth="1"/>
    <col min="12268" max="12268" width="14.7109375" style="74" customWidth="1"/>
    <col min="12269" max="12269" width="15.5703125" style="74" customWidth="1"/>
    <col min="12270" max="12270" width="10.7109375" style="74" customWidth="1"/>
    <col min="12271" max="12272" width="11" style="74"/>
    <col min="12273" max="12273" width="11.42578125" style="74" bestFit="1" customWidth="1"/>
    <col min="12274" max="12517" width="11" style="74"/>
    <col min="12518" max="12518" width="5.42578125" style="74" customWidth="1"/>
    <col min="12519" max="12519" width="51.7109375" style="74" customWidth="1"/>
    <col min="12520" max="12520" width="14.85546875" style="74" customWidth="1"/>
    <col min="12521" max="12521" width="15.140625" style="74" customWidth="1"/>
    <col min="12522" max="12523" width="0" style="74" hidden="1" customWidth="1"/>
    <col min="12524" max="12524" width="14.7109375" style="74" customWidth="1"/>
    <col min="12525" max="12525" width="15.5703125" style="74" customWidth="1"/>
    <col min="12526" max="12526" width="10.7109375" style="74" customWidth="1"/>
    <col min="12527" max="12528" width="11" style="74"/>
    <col min="12529" max="12529" width="11.42578125" style="74" bestFit="1" customWidth="1"/>
    <col min="12530" max="12773" width="11" style="74"/>
    <col min="12774" max="12774" width="5.42578125" style="74" customWidth="1"/>
    <col min="12775" max="12775" width="51.7109375" style="74" customWidth="1"/>
    <col min="12776" max="12776" width="14.85546875" style="74" customWidth="1"/>
    <col min="12777" max="12777" width="15.140625" style="74" customWidth="1"/>
    <col min="12778" max="12779" width="0" style="74" hidden="1" customWidth="1"/>
    <col min="12780" max="12780" width="14.7109375" style="74" customWidth="1"/>
    <col min="12781" max="12781" width="15.5703125" style="74" customWidth="1"/>
    <col min="12782" max="12782" width="10.7109375" style="74" customWidth="1"/>
    <col min="12783" max="12784" width="11" style="74"/>
    <col min="12785" max="12785" width="11.42578125" style="74" bestFit="1" customWidth="1"/>
    <col min="12786" max="13029" width="11" style="74"/>
    <col min="13030" max="13030" width="5.42578125" style="74" customWidth="1"/>
    <col min="13031" max="13031" width="51.7109375" style="74" customWidth="1"/>
    <col min="13032" max="13032" width="14.85546875" style="74" customWidth="1"/>
    <col min="13033" max="13033" width="15.140625" style="74" customWidth="1"/>
    <col min="13034" max="13035" width="0" style="74" hidden="1" customWidth="1"/>
    <col min="13036" max="13036" width="14.7109375" style="74" customWidth="1"/>
    <col min="13037" max="13037" width="15.5703125" style="74" customWidth="1"/>
    <col min="13038" max="13038" width="10.7109375" style="74" customWidth="1"/>
    <col min="13039" max="13040" width="11" style="74"/>
    <col min="13041" max="13041" width="11.42578125" style="74" bestFit="1" customWidth="1"/>
    <col min="13042" max="13285" width="11" style="74"/>
    <col min="13286" max="13286" width="5.42578125" style="74" customWidth="1"/>
    <col min="13287" max="13287" width="51.7109375" style="74" customWidth="1"/>
    <col min="13288" max="13288" width="14.85546875" style="74" customWidth="1"/>
    <col min="13289" max="13289" width="15.140625" style="74" customWidth="1"/>
    <col min="13290" max="13291" width="0" style="74" hidden="1" customWidth="1"/>
    <col min="13292" max="13292" width="14.7109375" style="74" customWidth="1"/>
    <col min="13293" max="13293" width="15.5703125" style="74" customWidth="1"/>
    <col min="13294" max="13294" width="10.7109375" style="74" customWidth="1"/>
    <col min="13295" max="13296" width="11" style="74"/>
    <col min="13297" max="13297" width="11.42578125" style="74" bestFit="1" customWidth="1"/>
    <col min="13298" max="13541" width="11" style="74"/>
    <col min="13542" max="13542" width="5.42578125" style="74" customWidth="1"/>
    <col min="13543" max="13543" width="51.7109375" style="74" customWidth="1"/>
    <col min="13544" max="13544" width="14.85546875" style="74" customWidth="1"/>
    <col min="13545" max="13545" width="15.140625" style="74" customWidth="1"/>
    <col min="13546" max="13547" width="0" style="74" hidden="1" customWidth="1"/>
    <col min="13548" max="13548" width="14.7109375" style="74" customWidth="1"/>
    <col min="13549" max="13549" width="15.5703125" style="74" customWidth="1"/>
    <col min="13550" max="13550" width="10.7109375" style="74" customWidth="1"/>
    <col min="13551" max="13552" width="11" style="74"/>
    <col min="13553" max="13553" width="11.42578125" style="74" bestFit="1" customWidth="1"/>
    <col min="13554" max="13797" width="11" style="74"/>
    <col min="13798" max="13798" width="5.42578125" style="74" customWidth="1"/>
    <col min="13799" max="13799" width="51.7109375" style="74" customWidth="1"/>
    <col min="13800" max="13800" width="14.85546875" style="74" customWidth="1"/>
    <col min="13801" max="13801" width="15.140625" style="74" customWidth="1"/>
    <col min="13802" max="13803" width="0" style="74" hidden="1" customWidth="1"/>
    <col min="13804" max="13804" width="14.7109375" style="74" customWidth="1"/>
    <col min="13805" max="13805" width="15.5703125" style="74" customWidth="1"/>
    <col min="13806" max="13806" width="10.7109375" style="74" customWidth="1"/>
    <col min="13807" max="13808" width="11" style="74"/>
    <col min="13809" max="13809" width="11.42578125" style="74" bestFit="1" customWidth="1"/>
    <col min="13810" max="14053" width="11" style="74"/>
    <col min="14054" max="14054" width="5.42578125" style="74" customWidth="1"/>
    <col min="14055" max="14055" width="51.7109375" style="74" customWidth="1"/>
    <col min="14056" max="14056" width="14.85546875" style="74" customWidth="1"/>
    <col min="14057" max="14057" width="15.140625" style="74" customWidth="1"/>
    <col min="14058" max="14059" width="0" style="74" hidden="1" customWidth="1"/>
    <col min="14060" max="14060" width="14.7109375" style="74" customWidth="1"/>
    <col min="14061" max="14061" width="15.5703125" style="74" customWidth="1"/>
    <col min="14062" max="14062" width="10.7109375" style="74" customWidth="1"/>
    <col min="14063" max="14064" width="11" style="74"/>
    <col min="14065" max="14065" width="11.42578125" style="74" bestFit="1" customWidth="1"/>
    <col min="14066" max="14309" width="11" style="74"/>
    <col min="14310" max="14310" width="5.42578125" style="74" customWidth="1"/>
    <col min="14311" max="14311" width="51.7109375" style="74" customWidth="1"/>
    <col min="14312" max="14312" width="14.85546875" style="74" customWidth="1"/>
    <col min="14313" max="14313" width="15.140625" style="74" customWidth="1"/>
    <col min="14314" max="14315" width="0" style="74" hidden="1" customWidth="1"/>
    <col min="14316" max="14316" width="14.7109375" style="74" customWidth="1"/>
    <col min="14317" max="14317" width="15.5703125" style="74" customWidth="1"/>
    <col min="14318" max="14318" width="10.7109375" style="74" customWidth="1"/>
    <col min="14319" max="14320" width="11" style="74"/>
    <col min="14321" max="14321" width="11.42578125" style="74" bestFit="1" customWidth="1"/>
    <col min="14322" max="14565" width="11" style="74"/>
    <col min="14566" max="14566" width="5.42578125" style="74" customWidth="1"/>
    <col min="14567" max="14567" width="51.7109375" style="74" customWidth="1"/>
    <col min="14568" max="14568" width="14.85546875" style="74" customWidth="1"/>
    <col min="14569" max="14569" width="15.140625" style="74" customWidth="1"/>
    <col min="14570" max="14571" width="0" style="74" hidden="1" customWidth="1"/>
    <col min="14572" max="14572" width="14.7109375" style="74" customWidth="1"/>
    <col min="14573" max="14573" width="15.5703125" style="74" customWidth="1"/>
    <col min="14574" max="14574" width="10.7109375" style="74" customWidth="1"/>
    <col min="14575" max="14576" width="11" style="74"/>
    <col min="14577" max="14577" width="11.42578125" style="74" bestFit="1" customWidth="1"/>
    <col min="14578" max="14821" width="11" style="74"/>
    <col min="14822" max="14822" width="5.42578125" style="74" customWidth="1"/>
    <col min="14823" max="14823" width="51.7109375" style="74" customWidth="1"/>
    <col min="14824" max="14824" width="14.85546875" style="74" customWidth="1"/>
    <col min="14825" max="14825" width="15.140625" style="74" customWidth="1"/>
    <col min="14826" max="14827" width="0" style="74" hidden="1" customWidth="1"/>
    <col min="14828" max="14828" width="14.7109375" style="74" customWidth="1"/>
    <col min="14829" max="14829" width="15.5703125" style="74" customWidth="1"/>
    <col min="14830" max="14830" width="10.7109375" style="74" customWidth="1"/>
    <col min="14831" max="14832" width="11" style="74"/>
    <col min="14833" max="14833" width="11.42578125" style="74" bestFit="1" customWidth="1"/>
    <col min="14834" max="15077" width="11" style="74"/>
    <col min="15078" max="15078" width="5.42578125" style="74" customWidth="1"/>
    <col min="15079" max="15079" width="51.7109375" style="74" customWidth="1"/>
    <col min="15080" max="15080" width="14.85546875" style="74" customWidth="1"/>
    <col min="15081" max="15081" width="15.140625" style="74" customWidth="1"/>
    <col min="15082" max="15083" width="0" style="74" hidden="1" customWidth="1"/>
    <col min="15084" max="15084" width="14.7109375" style="74" customWidth="1"/>
    <col min="15085" max="15085" width="15.5703125" style="74" customWidth="1"/>
    <col min="15086" max="15086" width="10.7109375" style="74" customWidth="1"/>
    <col min="15087" max="15088" width="11" style="74"/>
    <col min="15089" max="15089" width="11.42578125" style="74" bestFit="1" customWidth="1"/>
    <col min="15090" max="15333" width="11" style="74"/>
    <col min="15334" max="15334" width="5.42578125" style="74" customWidth="1"/>
    <col min="15335" max="15335" width="51.7109375" style="74" customWidth="1"/>
    <col min="15336" max="15336" width="14.85546875" style="74" customWidth="1"/>
    <col min="15337" max="15337" width="15.140625" style="74" customWidth="1"/>
    <col min="15338" max="15339" width="0" style="74" hidden="1" customWidth="1"/>
    <col min="15340" max="15340" width="14.7109375" style="74" customWidth="1"/>
    <col min="15341" max="15341" width="15.5703125" style="74" customWidth="1"/>
    <col min="15342" max="15342" width="10.7109375" style="74" customWidth="1"/>
    <col min="15343" max="15344" width="11" style="74"/>
    <col min="15345" max="15345" width="11.42578125" style="74" bestFit="1" customWidth="1"/>
    <col min="15346" max="15589" width="11" style="74"/>
    <col min="15590" max="15590" width="5.42578125" style="74" customWidth="1"/>
    <col min="15591" max="15591" width="51.7109375" style="74" customWidth="1"/>
    <col min="15592" max="15592" width="14.85546875" style="74" customWidth="1"/>
    <col min="15593" max="15593" width="15.140625" style="74" customWidth="1"/>
    <col min="15594" max="15595" width="0" style="74" hidden="1" customWidth="1"/>
    <col min="15596" max="15596" width="14.7109375" style="74" customWidth="1"/>
    <col min="15597" max="15597" width="15.5703125" style="74" customWidth="1"/>
    <col min="15598" max="15598" width="10.7109375" style="74" customWidth="1"/>
    <col min="15599" max="15600" width="11" style="74"/>
    <col min="15601" max="15601" width="11.42578125" style="74" bestFit="1" customWidth="1"/>
    <col min="15602" max="15845" width="11" style="74"/>
    <col min="15846" max="15846" width="5.42578125" style="74" customWidth="1"/>
    <col min="15847" max="15847" width="51.7109375" style="74" customWidth="1"/>
    <col min="15848" max="15848" width="14.85546875" style="74" customWidth="1"/>
    <col min="15849" max="15849" width="15.140625" style="74" customWidth="1"/>
    <col min="15850" max="15851" width="0" style="74" hidden="1" customWidth="1"/>
    <col min="15852" max="15852" width="14.7109375" style="74" customWidth="1"/>
    <col min="15853" max="15853" width="15.5703125" style="74" customWidth="1"/>
    <col min="15854" max="15854" width="10.7109375" style="74" customWidth="1"/>
    <col min="15855" max="15856" width="11" style="74"/>
    <col min="15857" max="15857" width="11.42578125" style="74" bestFit="1" customWidth="1"/>
    <col min="15858" max="16101" width="11" style="74"/>
    <col min="16102" max="16102" width="5.42578125" style="74" customWidth="1"/>
    <col min="16103" max="16103" width="51.7109375" style="74" customWidth="1"/>
    <col min="16104" max="16104" width="14.85546875" style="74" customWidth="1"/>
    <col min="16105" max="16105" width="15.140625" style="74" customWidth="1"/>
    <col min="16106" max="16107" width="0" style="74" hidden="1" customWidth="1"/>
    <col min="16108" max="16108" width="14.7109375" style="74" customWidth="1"/>
    <col min="16109" max="16109" width="15.5703125" style="74" customWidth="1"/>
    <col min="16110" max="16110" width="10.7109375" style="74" customWidth="1"/>
    <col min="16111" max="16112" width="11" style="74"/>
    <col min="16113" max="16113" width="11.42578125" style="74" bestFit="1" customWidth="1"/>
    <col min="16114" max="16384" width="11" style="74"/>
  </cols>
  <sheetData>
    <row r="1" spans="1:9" ht="25.5" hidden="1" customHeight="1">
      <c r="A1" s="60" t="s">
        <v>542</v>
      </c>
      <c r="B1" s="52"/>
      <c r="F1" s="337" t="s">
        <v>543</v>
      </c>
      <c r="G1" s="337"/>
      <c r="H1" s="337"/>
      <c r="I1" s="74"/>
    </row>
    <row r="2" spans="1:9" ht="22.5" hidden="1" customHeight="1">
      <c r="A2" s="338" t="s">
        <v>544</v>
      </c>
      <c r="B2" s="338"/>
      <c r="H2" s="76"/>
    </row>
    <row r="3" spans="1:9" ht="25.5" customHeight="1">
      <c r="A3" s="332" t="s">
        <v>534</v>
      </c>
      <c r="B3" s="332"/>
      <c r="C3" s="332"/>
      <c r="D3" s="332"/>
      <c r="E3" s="332"/>
      <c r="F3" s="332"/>
      <c r="G3" s="332"/>
      <c r="H3" s="332"/>
      <c r="I3" s="74"/>
    </row>
    <row r="4" spans="1:9" ht="25.5" customHeight="1">
      <c r="A4" s="339" t="s">
        <v>612</v>
      </c>
      <c r="B4" s="339"/>
      <c r="C4" s="339"/>
      <c r="D4" s="339"/>
      <c r="E4" s="339"/>
      <c r="F4" s="339"/>
      <c r="G4" s="339"/>
      <c r="H4" s="339"/>
      <c r="I4" s="74"/>
    </row>
    <row r="5" spans="1:9" ht="21" hidden="1" customHeight="1">
      <c r="A5" s="340" t="str">
        <f>'48'!A5:F5</f>
        <v>(Kèm theo Nghị quyết số: 29/NQ-HĐND ngày 30 tháng 06 năm 2023 của Hội đồng nhân dân xã Chiềng Sàng)</v>
      </c>
      <c r="B5" s="340"/>
      <c r="C5" s="340"/>
      <c r="D5" s="340"/>
      <c r="E5" s="340"/>
      <c r="F5" s="340"/>
      <c r="G5" s="340"/>
      <c r="H5" s="340"/>
      <c r="I5" s="74"/>
    </row>
    <row r="6" spans="1:9" ht="24" hidden="1" customHeight="1">
      <c r="A6" s="333" t="s">
        <v>545</v>
      </c>
      <c r="B6" s="333"/>
      <c r="C6" s="333"/>
      <c r="D6" s="333"/>
      <c r="E6" s="333"/>
      <c r="F6" s="333"/>
      <c r="G6" s="333"/>
      <c r="H6" s="333"/>
      <c r="I6" s="74"/>
    </row>
    <row r="7" spans="1:9" ht="17.45" customHeight="1">
      <c r="A7" s="333" t="str">
        <f>'12'!A4:F4</f>
        <v>(Kèm theo Báo cáo số     /BC-UBND ngày 20 tháng 12 năm 2024 của UBND xã Chiềng Đông)</v>
      </c>
      <c r="B7" s="333"/>
      <c r="C7" s="333"/>
      <c r="D7" s="333"/>
      <c r="E7" s="333"/>
      <c r="F7" s="333"/>
      <c r="G7" s="333"/>
      <c r="H7" s="333"/>
      <c r="I7" s="74"/>
    </row>
    <row r="8" spans="1:9" ht="24" hidden="1" customHeight="1">
      <c r="A8" s="333" t="s">
        <v>546</v>
      </c>
      <c r="B8" s="333"/>
      <c r="C8" s="333"/>
      <c r="D8" s="333"/>
      <c r="E8" s="333"/>
      <c r="F8" s="333"/>
      <c r="G8" s="333"/>
      <c r="H8" s="333"/>
      <c r="I8" s="74"/>
    </row>
    <row r="9" spans="1:9" ht="21.75" customHeight="1">
      <c r="A9" s="61"/>
      <c r="B9" s="61"/>
      <c r="C9" s="77"/>
      <c r="D9" s="77"/>
      <c r="E9" s="77"/>
      <c r="F9" s="78"/>
      <c r="G9" s="334" t="s">
        <v>578</v>
      </c>
      <c r="H9" s="334"/>
      <c r="I9" s="78"/>
    </row>
    <row r="10" spans="1:9" ht="21.75" customHeight="1">
      <c r="A10" s="335" t="s">
        <v>547</v>
      </c>
      <c r="B10" s="335" t="s">
        <v>548</v>
      </c>
      <c r="C10" s="330" t="s">
        <v>227</v>
      </c>
      <c r="D10" s="331"/>
      <c r="E10" s="336" t="s">
        <v>577</v>
      </c>
      <c r="F10" s="328" t="s">
        <v>611</v>
      </c>
      <c r="G10" s="336" t="s">
        <v>110</v>
      </c>
      <c r="H10" s="336"/>
      <c r="I10" s="328" t="s">
        <v>615</v>
      </c>
    </row>
    <row r="11" spans="1:9" ht="81.599999999999994" customHeight="1">
      <c r="A11" s="335"/>
      <c r="B11" s="335"/>
      <c r="C11" s="5" t="s">
        <v>535</v>
      </c>
      <c r="D11" s="5" t="s">
        <v>536</v>
      </c>
      <c r="E11" s="336"/>
      <c r="F11" s="329"/>
      <c r="G11" s="5" t="s">
        <v>539</v>
      </c>
      <c r="H11" s="5" t="s">
        <v>540</v>
      </c>
      <c r="I11" s="329"/>
    </row>
    <row r="12" spans="1:9" ht="25.15" customHeight="1">
      <c r="A12" s="79" t="s">
        <v>3</v>
      </c>
      <c r="B12" s="79" t="s">
        <v>4</v>
      </c>
      <c r="C12" s="80" t="s">
        <v>549</v>
      </c>
      <c r="D12" s="80" t="s">
        <v>550</v>
      </c>
      <c r="E12" s="80" t="s">
        <v>551</v>
      </c>
      <c r="F12" s="98" t="s">
        <v>552</v>
      </c>
      <c r="G12" s="98" t="s">
        <v>113</v>
      </c>
      <c r="H12" s="98" t="s">
        <v>114</v>
      </c>
      <c r="I12" s="98"/>
    </row>
    <row r="13" spans="1:9" s="52" customFormat="1" ht="31.9" customHeight="1">
      <c r="A13" s="81"/>
      <c r="B13" s="84" t="s">
        <v>572</v>
      </c>
      <c r="C13" s="82">
        <f>C14+C22</f>
        <v>7895000000</v>
      </c>
      <c r="D13" s="82">
        <f>D14+D22</f>
        <v>7895000000</v>
      </c>
      <c r="E13" s="82">
        <f>E14+E22+E25+E26</f>
        <v>9441218873</v>
      </c>
      <c r="F13" s="82">
        <f>F14+F22+F25+F26</f>
        <v>11622471387</v>
      </c>
      <c r="G13" s="97">
        <f>E13/C13*100</f>
        <v>119.58478623179228</v>
      </c>
      <c r="H13" s="97">
        <f t="shared" ref="G13:H16" si="0">F13/D13*100</f>
        <v>147.21306379987334</v>
      </c>
      <c r="I13" s="82"/>
    </row>
    <row r="14" spans="1:9" s="52" customFormat="1" ht="28.9" customHeight="1">
      <c r="A14" s="84">
        <v>1</v>
      </c>
      <c r="B14" s="81" t="s">
        <v>553</v>
      </c>
      <c r="C14" s="82">
        <f>C15+C16+C17+C18+C19+C20+C21</f>
        <v>819000000</v>
      </c>
      <c r="D14" s="82">
        <f>D15+D16+D17+D18+D19+D20+D21</f>
        <v>819000000</v>
      </c>
      <c r="E14" s="82">
        <f>E15+E16+E17+E18+E19+E20+E21</f>
        <v>640057006</v>
      </c>
      <c r="F14" s="82">
        <f>F15+F16+F17+F18+F19+F20+F21</f>
        <v>691327188</v>
      </c>
      <c r="G14" s="97">
        <f>E14/C14*100</f>
        <v>78.151038583638581</v>
      </c>
      <c r="H14" s="97">
        <f>F14/D14*100</f>
        <v>84.411134065934064</v>
      </c>
      <c r="I14" s="82"/>
    </row>
    <row r="15" spans="1:9" s="52" customFormat="1" ht="22.5" customHeight="1">
      <c r="A15" s="86" t="s">
        <v>5</v>
      </c>
      <c r="B15" s="190" t="s">
        <v>591</v>
      </c>
      <c r="C15" s="148">
        <v>263000000</v>
      </c>
      <c r="D15" s="149">
        <f t="shared" ref="D15:D21" si="1">C15</f>
        <v>263000000</v>
      </c>
      <c r="E15" s="150">
        <v>182099139</v>
      </c>
      <c r="F15" s="150">
        <v>200000000</v>
      </c>
      <c r="G15" s="151">
        <f t="shared" si="0"/>
        <v>69.23921634980988</v>
      </c>
      <c r="H15" s="152">
        <f t="shared" si="0"/>
        <v>76.045627376425855</v>
      </c>
      <c r="I15" s="150"/>
    </row>
    <row r="16" spans="1:9" s="52" customFormat="1" ht="22.5" customHeight="1">
      <c r="A16" s="88" t="s">
        <v>5</v>
      </c>
      <c r="B16" s="190" t="s">
        <v>592</v>
      </c>
      <c r="C16" s="153">
        <v>3000000</v>
      </c>
      <c r="D16" s="150">
        <f t="shared" si="1"/>
        <v>3000000</v>
      </c>
      <c r="E16" s="150">
        <v>2830000</v>
      </c>
      <c r="F16" s="150">
        <v>3000000</v>
      </c>
      <c r="G16" s="151">
        <f t="shared" si="0"/>
        <v>94.333333333333343</v>
      </c>
      <c r="H16" s="151">
        <f t="shared" si="0"/>
        <v>100</v>
      </c>
      <c r="I16" s="150"/>
    </row>
    <row r="17" spans="1:9" s="52" customFormat="1" ht="22.5" customHeight="1">
      <c r="A17" s="88" t="s">
        <v>5</v>
      </c>
      <c r="B17" s="190" t="s">
        <v>593</v>
      </c>
      <c r="C17" s="153">
        <v>48000000</v>
      </c>
      <c r="D17" s="150">
        <f t="shared" si="1"/>
        <v>48000000</v>
      </c>
      <c r="E17" s="150">
        <f>26500000+34112000+4782000</f>
        <v>65394000</v>
      </c>
      <c r="F17" s="150">
        <f t="shared" ref="F17" si="2">E17</f>
        <v>65394000</v>
      </c>
      <c r="G17" s="151">
        <f t="shared" ref="G17:G21" si="3">E17/C17*100</f>
        <v>136.23749999999998</v>
      </c>
      <c r="H17" s="151">
        <f t="shared" ref="H17:H51" si="4">F17/D17*100</f>
        <v>136.23749999999998</v>
      </c>
      <c r="I17" s="150"/>
    </row>
    <row r="18" spans="1:9" s="52" customFormat="1" ht="22.5" customHeight="1">
      <c r="A18" s="88" t="s">
        <v>5</v>
      </c>
      <c r="B18" s="190" t="s">
        <v>594</v>
      </c>
      <c r="C18" s="153">
        <v>485000000</v>
      </c>
      <c r="D18" s="150">
        <f t="shared" si="1"/>
        <v>485000000</v>
      </c>
      <c r="E18" s="150">
        <v>345879679</v>
      </c>
      <c r="F18" s="150">
        <v>350000000</v>
      </c>
      <c r="G18" s="151">
        <f t="shared" si="3"/>
        <v>71.315397731958768</v>
      </c>
      <c r="H18" s="151">
        <f t="shared" si="4"/>
        <v>72.164948453608247</v>
      </c>
      <c r="I18" s="150"/>
    </row>
    <row r="19" spans="1:9" s="52" customFormat="1" ht="28.15" hidden="1" customHeight="1">
      <c r="A19" s="88" t="s">
        <v>5</v>
      </c>
      <c r="B19" s="190" t="s">
        <v>595</v>
      </c>
      <c r="C19" s="153"/>
      <c r="D19" s="150"/>
      <c r="E19" s="150"/>
      <c r="F19" s="150"/>
      <c r="G19" s="151"/>
      <c r="H19" s="151"/>
      <c r="I19" s="150"/>
    </row>
    <row r="20" spans="1:9" s="52" customFormat="1" ht="27.6" hidden="1" customHeight="1">
      <c r="A20" s="88" t="s">
        <v>5</v>
      </c>
      <c r="B20" s="190" t="s">
        <v>596</v>
      </c>
      <c r="C20" s="153"/>
      <c r="D20" s="150"/>
      <c r="E20" s="150"/>
      <c r="F20" s="150"/>
      <c r="G20" s="151"/>
      <c r="H20" s="151"/>
      <c r="I20" s="150"/>
    </row>
    <row r="21" spans="1:9" s="52" customFormat="1" ht="36" customHeight="1">
      <c r="A21" s="88" t="s">
        <v>5</v>
      </c>
      <c r="B21" s="190" t="s">
        <v>597</v>
      </c>
      <c r="C21" s="154">
        <v>20000000</v>
      </c>
      <c r="D21" s="150">
        <f t="shared" si="1"/>
        <v>20000000</v>
      </c>
      <c r="E21" s="150">
        <v>43854188</v>
      </c>
      <c r="F21" s="150">
        <f>E21+29079000</f>
        <v>72933188</v>
      </c>
      <c r="G21" s="161">
        <f t="shared" si="3"/>
        <v>219.27094</v>
      </c>
      <c r="H21" s="151">
        <f t="shared" si="4"/>
        <v>364.66593999999998</v>
      </c>
      <c r="I21" s="150"/>
    </row>
    <row r="22" spans="1:9" s="52" customFormat="1" ht="27" customHeight="1">
      <c r="A22" s="84">
        <v>2</v>
      </c>
      <c r="B22" s="81" t="s">
        <v>554</v>
      </c>
      <c r="C22" s="155">
        <f>C23</f>
        <v>7076000000</v>
      </c>
      <c r="D22" s="155">
        <f>D23</f>
        <v>7076000000</v>
      </c>
      <c r="E22" s="156">
        <f>E23+E24</f>
        <v>6788000000</v>
      </c>
      <c r="F22" s="156">
        <f>F23+F24</f>
        <v>8790982332</v>
      </c>
      <c r="G22" s="157">
        <f>E22/C22*100</f>
        <v>95.929903900508762</v>
      </c>
      <c r="H22" s="157">
        <f>F22/D22*100</f>
        <v>124.23660729225551</v>
      </c>
      <c r="I22" s="156"/>
    </row>
    <row r="23" spans="1:9" s="52" customFormat="1" ht="22.5" customHeight="1">
      <c r="A23" s="92" t="s">
        <v>5</v>
      </c>
      <c r="B23" s="89" t="s">
        <v>555</v>
      </c>
      <c r="C23" s="158">
        <v>7076000000</v>
      </c>
      <c r="D23" s="158">
        <v>7076000000</v>
      </c>
      <c r="E23" s="150">
        <v>6449680000</v>
      </c>
      <c r="F23" s="159">
        <f>D23-3000000-40320000</f>
        <v>7032680000</v>
      </c>
      <c r="G23" s="152">
        <f>E23/C23*100</f>
        <v>91.148671565856418</v>
      </c>
      <c r="H23" s="151">
        <f t="shared" si="4"/>
        <v>99.387789711701529</v>
      </c>
      <c r="I23" s="159"/>
    </row>
    <row r="24" spans="1:9" s="52" customFormat="1" ht="22.5" customHeight="1">
      <c r="A24" s="104" t="s">
        <v>5</v>
      </c>
      <c r="B24" s="105" t="s">
        <v>15</v>
      </c>
      <c r="C24" s="160"/>
      <c r="D24" s="160"/>
      <c r="E24" s="150">
        <v>338320000</v>
      </c>
      <c r="F24" s="160">
        <f>1758302332</f>
        <v>1758302332</v>
      </c>
      <c r="G24" s="161"/>
      <c r="H24" s="161"/>
      <c r="I24" s="160"/>
    </row>
    <row r="25" spans="1:9" s="99" customFormat="1" ht="27" customHeight="1">
      <c r="A25" s="57">
        <v>3</v>
      </c>
      <c r="B25" s="106" t="s">
        <v>613</v>
      </c>
      <c r="C25" s="83"/>
      <c r="D25" s="83"/>
      <c r="E25" s="107"/>
      <c r="F25" s="107">
        <v>127000000</v>
      </c>
      <c r="G25" s="85"/>
      <c r="H25" s="85"/>
      <c r="I25" s="107"/>
    </row>
    <row r="26" spans="1:9" s="99" customFormat="1" ht="26.45" customHeight="1">
      <c r="A26" s="57">
        <v>4</v>
      </c>
      <c r="B26" s="106" t="s">
        <v>614</v>
      </c>
      <c r="C26" s="83"/>
      <c r="D26" s="83"/>
      <c r="E26" s="107">
        <v>2013161867</v>
      </c>
      <c r="F26" s="107">
        <v>2013161867</v>
      </c>
      <c r="G26" s="85"/>
      <c r="H26" s="85"/>
      <c r="I26" s="107"/>
    </row>
    <row r="27" spans="1:9" ht="34.15" customHeight="1">
      <c r="A27" s="100"/>
      <c r="B27" s="100" t="s">
        <v>573</v>
      </c>
      <c r="C27" s="163">
        <f>C28+C31+C33+C35+C37+C39+C40+C41+C51</f>
        <v>7895000000</v>
      </c>
      <c r="D27" s="163">
        <f t="shared" ref="D27:F27" si="5">D28+D31+D33+D35+D37+D39+D40+D41+D51</f>
        <v>7895000000</v>
      </c>
      <c r="E27" s="163">
        <f t="shared" si="5"/>
        <v>6571634809</v>
      </c>
      <c r="F27" s="163">
        <f t="shared" si="5"/>
        <v>7831257000</v>
      </c>
      <c r="G27" s="83">
        <f>E27/C27*100</f>
        <v>83.237932982900574</v>
      </c>
      <c r="H27" s="83">
        <f t="shared" si="4"/>
        <v>99.192615579480687</v>
      </c>
      <c r="I27" s="163"/>
    </row>
    <row r="28" spans="1:9" s="60" customFormat="1" ht="28.15" customHeight="1">
      <c r="A28" s="102" t="s">
        <v>14</v>
      </c>
      <c r="B28" s="103" t="s">
        <v>556</v>
      </c>
      <c r="C28" s="111">
        <f>SUM(C29:C30)</f>
        <v>195000000</v>
      </c>
      <c r="D28" s="111">
        <f>SUM(D29:D30)</f>
        <v>195000000</v>
      </c>
      <c r="E28" s="111">
        <f>SUM(E29:E29)</f>
        <v>119202000</v>
      </c>
      <c r="F28" s="111">
        <f>SUM(F29:F30)</f>
        <v>190577000</v>
      </c>
      <c r="G28" s="83">
        <f t="shared" ref="G28:G41" si="6">E28/C28*100</f>
        <v>61.129230769230766</v>
      </c>
      <c r="H28" s="83">
        <f t="shared" si="4"/>
        <v>97.731794871794875</v>
      </c>
      <c r="I28" s="111"/>
    </row>
    <row r="29" spans="1:9" s="52" customFormat="1" ht="55.9" customHeight="1">
      <c r="A29" s="108">
        <v>1</v>
      </c>
      <c r="B29" s="109" t="s">
        <v>557</v>
      </c>
      <c r="C29" s="162">
        <v>177040000</v>
      </c>
      <c r="D29" s="110">
        <f>C29</f>
        <v>177040000</v>
      </c>
      <c r="E29" s="110">
        <v>119202000</v>
      </c>
      <c r="F29" s="110">
        <f>D29+13537000</f>
        <v>190577000</v>
      </c>
      <c r="G29" s="87">
        <f t="shared" si="6"/>
        <v>67.330546769091725</v>
      </c>
      <c r="H29" s="87">
        <f t="shared" si="4"/>
        <v>107.64629462268414</v>
      </c>
      <c r="I29" s="110"/>
    </row>
    <row r="30" spans="1:9" s="52" customFormat="1" ht="22.5" customHeight="1">
      <c r="A30" s="104">
        <v>2</v>
      </c>
      <c r="B30" s="101" t="s">
        <v>558</v>
      </c>
      <c r="C30" s="162">
        <v>17960000</v>
      </c>
      <c r="D30" s="110">
        <f>C30</f>
        <v>17960000</v>
      </c>
      <c r="E30" s="112">
        <v>0</v>
      </c>
      <c r="F30" s="93">
        <v>0</v>
      </c>
      <c r="G30" s="90">
        <f t="shared" si="6"/>
        <v>0</v>
      </c>
      <c r="H30" s="90">
        <f t="shared" si="4"/>
        <v>0</v>
      </c>
      <c r="I30" s="93"/>
    </row>
    <row r="31" spans="1:9" s="60" customFormat="1" ht="28.15" customHeight="1">
      <c r="A31" s="102" t="s">
        <v>10</v>
      </c>
      <c r="B31" s="103" t="s">
        <v>559</v>
      </c>
      <c r="C31" s="111">
        <f>C32</f>
        <v>29000000</v>
      </c>
      <c r="D31" s="111">
        <f>D32</f>
        <v>29000000</v>
      </c>
      <c r="E31" s="111">
        <f>E32</f>
        <v>11612000</v>
      </c>
      <c r="F31" s="111">
        <f>F32</f>
        <v>29000000</v>
      </c>
      <c r="G31" s="83">
        <f t="shared" si="6"/>
        <v>40.04137931034483</v>
      </c>
      <c r="H31" s="83">
        <f t="shared" si="4"/>
        <v>100</v>
      </c>
      <c r="I31" s="111"/>
    </row>
    <row r="32" spans="1:9" s="52" customFormat="1" ht="72.599999999999994" customHeight="1">
      <c r="A32" s="114">
        <v>1</v>
      </c>
      <c r="B32" s="115" t="s">
        <v>560</v>
      </c>
      <c r="C32" s="162">
        <v>29000000</v>
      </c>
      <c r="D32" s="116">
        <f>C32</f>
        <v>29000000</v>
      </c>
      <c r="E32" s="116">
        <f>6612000+5000000</f>
        <v>11612000</v>
      </c>
      <c r="F32" s="116">
        <v>29000000</v>
      </c>
      <c r="G32" s="91">
        <f>E32/C32*100</f>
        <v>40.04137931034483</v>
      </c>
      <c r="H32" s="91">
        <f t="shared" si="4"/>
        <v>100</v>
      </c>
      <c r="I32" s="116"/>
    </row>
    <row r="33" spans="1:9" s="52" customFormat="1" ht="28.15" customHeight="1">
      <c r="A33" s="102" t="s">
        <v>11</v>
      </c>
      <c r="B33" s="103" t="s">
        <v>561</v>
      </c>
      <c r="C33" s="111">
        <f>C34</f>
        <v>24000000</v>
      </c>
      <c r="D33" s="111">
        <f>D34</f>
        <v>24000000</v>
      </c>
      <c r="E33" s="111">
        <f>E34</f>
        <v>0</v>
      </c>
      <c r="F33" s="111">
        <f>F34</f>
        <v>24000000</v>
      </c>
      <c r="G33" s="83">
        <f t="shared" si="6"/>
        <v>0</v>
      </c>
      <c r="H33" s="83">
        <f t="shared" si="4"/>
        <v>100</v>
      </c>
      <c r="I33" s="111"/>
    </row>
    <row r="34" spans="1:9" s="52" customFormat="1" ht="40.9" customHeight="1">
      <c r="A34" s="114">
        <v>1</v>
      </c>
      <c r="B34" s="115" t="s">
        <v>562</v>
      </c>
      <c r="C34" s="116">
        <v>24000000</v>
      </c>
      <c r="D34" s="116">
        <f>C34</f>
        <v>24000000</v>
      </c>
      <c r="E34" s="118">
        <v>0</v>
      </c>
      <c r="F34" s="116">
        <f>D34</f>
        <v>24000000</v>
      </c>
      <c r="G34" s="91">
        <f t="shared" si="6"/>
        <v>0</v>
      </c>
      <c r="H34" s="91">
        <f t="shared" si="4"/>
        <v>100</v>
      </c>
      <c r="I34" s="116"/>
    </row>
    <row r="35" spans="1:9" s="52" customFormat="1" ht="28.15" customHeight="1">
      <c r="A35" s="102" t="s">
        <v>12</v>
      </c>
      <c r="B35" s="103" t="s">
        <v>563</v>
      </c>
      <c r="C35" s="111">
        <f>C36</f>
        <v>323000000</v>
      </c>
      <c r="D35" s="111">
        <f>D36</f>
        <v>323000000</v>
      </c>
      <c r="E35" s="111">
        <f>SUM(E36:E36)</f>
        <v>248362000</v>
      </c>
      <c r="F35" s="111">
        <f>F36</f>
        <v>323000000</v>
      </c>
      <c r="G35" s="83">
        <f t="shared" si="6"/>
        <v>76.892260061919501</v>
      </c>
      <c r="H35" s="83">
        <f t="shared" si="4"/>
        <v>100</v>
      </c>
      <c r="I35" s="111"/>
    </row>
    <row r="36" spans="1:9" s="52" customFormat="1" ht="133.15" customHeight="1">
      <c r="A36" s="108">
        <v>1</v>
      </c>
      <c r="B36" s="113" t="s">
        <v>579</v>
      </c>
      <c r="C36" s="110">
        <v>323000000</v>
      </c>
      <c r="D36" s="110">
        <f>C36</f>
        <v>323000000</v>
      </c>
      <c r="E36" s="117">
        <f>142688000+105674000</f>
        <v>248362000</v>
      </c>
      <c r="F36" s="110">
        <f>D36</f>
        <v>323000000</v>
      </c>
      <c r="G36" s="87">
        <f t="shared" si="6"/>
        <v>76.892260061919501</v>
      </c>
      <c r="H36" s="87">
        <f t="shared" si="4"/>
        <v>100</v>
      </c>
      <c r="I36" s="110"/>
    </row>
    <row r="37" spans="1:9" s="52" customFormat="1" ht="38.450000000000003" customHeight="1">
      <c r="A37" s="102" t="s">
        <v>26</v>
      </c>
      <c r="B37" s="103" t="s">
        <v>564</v>
      </c>
      <c r="C37" s="111">
        <f>C38</f>
        <v>471000000</v>
      </c>
      <c r="D37" s="111">
        <f>D38</f>
        <v>471000000</v>
      </c>
      <c r="E37" s="111">
        <f>E38</f>
        <v>254647000</v>
      </c>
      <c r="F37" s="111">
        <f>F38</f>
        <v>471000000</v>
      </c>
      <c r="G37" s="83">
        <f t="shared" si="6"/>
        <v>54.065180467091302</v>
      </c>
      <c r="H37" s="83">
        <f t="shared" si="4"/>
        <v>100</v>
      </c>
      <c r="I37" s="111"/>
    </row>
    <row r="38" spans="1:9" s="52" customFormat="1" ht="77.45" customHeight="1">
      <c r="A38" s="114">
        <v>1</v>
      </c>
      <c r="B38" s="115" t="s">
        <v>565</v>
      </c>
      <c r="C38" s="110">
        <v>471000000</v>
      </c>
      <c r="D38" s="116">
        <f>C38</f>
        <v>471000000</v>
      </c>
      <c r="E38" s="116">
        <f>89355000+165292000</f>
        <v>254647000</v>
      </c>
      <c r="F38" s="110">
        <f>D38</f>
        <v>471000000</v>
      </c>
      <c r="G38" s="91">
        <f t="shared" si="6"/>
        <v>54.065180467091302</v>
      </c>
      <c r="H38" s="91">
        <f t="shared" si="4"/>
        <v>100</v>
      </c>
      <c r="I38" s="110"/>
    </row>
    <row r="39" spans="1:9" s="60" customFormat="1" ht="28.15" customHeight="1">
      <c r="A39" s="102" t="s">
        <v>142</v>
      </c>
      <c r="B39" s="103" t="s">
        <v>566</v>
      </c>
      <c r="C39" s="111">
        <v>6200000000</v>
      </c>
      <c r="D39" s="111">
        <f>C39</f>
        <v>6200000000</v>
      </c>
      <c r="E39" s="111">
        <v>5474469809</v>
      </c>
      <c r="F39" s="111">
        <f>D39-3000000-40320000</f>
        <v>6156680000</v>
      </c>
      <c r="G39" s="83">
        <f t="shared" si="6"/>
        <v>88.297900145161293</v>
      </c>
      <c r="H39" s="83">
        <f t="shared" si="4"/>
        <v>99.301290322580655</v>
      </c>
      <c r="I39" s="111"/>
    </row>
    <row r="40" spans="1:9" s="60" customFormat="1" ht="40.9" customHeight="1">
      <c r="A40" s="102" t="s">
        <v>567</v>
      </c>
      <c r="B40" s="103" t="s">
        <v>568</v>
      </c>
      <c r="C40" s="111">
        <v>80000000</v>
      </c>
      <c r="D40" s="111">
        <f>C40</f>
        <v>80000000</v>
      </c>
      <c r="E40" s="111">
        <f t="shared" ref="E40:F40" si="7">D40</f>
        <v>80000000</v>
      </c>
      <c r="F40" s="111">
        <f t="shared" si="7"/>
        <v>80000000</v>
      </c>
      <c r="G40" s="83">
        <f t="shared" si="6"/>
        <v>100</v>
      </c>
      <c r="H40" s="83">
        <f t="shared" si="4"/>
        <v>100</v>
      </c>
      <c r="I40" s="111"/>
    </row>
    <row r="41" spans="1:9" s="119" customFormat="1" ht="51.6" customHeight="1">
      <c r="A41" s="102" t="s">
        <v>569</v>
      </c>
      <c r="B41" s="103" t="s">
        <v>570</v>
      </c>
      <c r="C41" s="111">
        <f>C42+C44</f>
        <v>427000000</v>
      </c>
      <c r="D41" s="111">
        <f t="shared" ref="D41:E41" si="8">D42+D44</f>
        <v>427000000</v>
      </c>
      <c r="E41" s="111">
        <f t="shared" si="8"/>
        <v>327600000</v>
      </c>
      <c r="F41" s="111">
        <f>F42+F44</f>
        <v>411000000</v>
      </c>
      <c r="G41" s="83">
        <f t="shared" si="6"/>
        <v>76.721311475409834</v>
      </c>
      <c r="H41" s="83">
        <f t="shared" si="4"/>
        <v>96.25292740046838</v>
      </c>
      <c r="I41" s="111"/>
    </row>
    <row r="42" spans="1:9" s="240" customFormat="1" ht="30.6" customHeight="1">
      <c r="A42" s="238">
        <v>1</v>
      </c>
      <c r="B42" s="239" t="s">
        <v>598</v>
      </c>
      <c r="C42" s="223">
        <f>C43</f>
        <v>5000000</v>
      </c>
      <c r="D42" s="223">
        <f>D43</f>
        <v>5000000</v>
      </c>
      <c r="E42" s="223">
        <f t="shared" ref="E42:H42" si="9">E43</f>
        <v>0</v>
      </c>
      <c r="F42" s="223">
        <f t="shared" si="9"/>
        <v>5000000</v>
      </c>
      <c r="G42" s="223">
        <f t="shared" si="9"/>
        <v>0</v>
      </c>
      <c r="H42" s="223">
        <f t="shared" si="9"/>
        <v>100</v>
      </c>
      <c r="I42" s="223"/>
    </row>
    <row r="43" spans="1:9" s="240" customFormat="1" ht="70.150000000000006" customHeight="1">
      <c r="A43" s="108"/>
      <c r="B43" s="241" t="s">
        <v>599</v>
      </c>
      <c r="C43" s="110">
        <v>5000000</v>
      </c>
      <c r="D43" s="110">
        <v>5000000</v>
      </c>
      <c r="E43" s="110">
        <f t="shared" ref="E43:E45" si="10">D43-C43</f>
        <v>0</v>
      </c>
      <c r="F43" s="110">
        <f>D43</f>
        <v>5000000</v>
      </c>
      <c r="G43" s="87"/>
      <c r="H43" s="87">
        <f t="shared" si="4"/>
        <v>100</v>
      </c>
      <c r="I43" s="110"/>
    </row>
    <row r="44" spans="1:9" s="240" customFormat="1" ht="36" customHeight="1">
      <c r="A44" s="238">
        <v>2</v>
      </c>
      <c r="B44" s="239" t="s">
        <v>600</v>
      </c>
      <c r="C44" s="223">
        <v>422000000</v>
      </c>
      <c r="D44" s="223">
        <f>SUM(D45:D48)</f>
        <v>422000000</v>
      </c>
      <c r="E44" s="223">
        <f>SUM(E45:E48)</f>
        <v>327600000</v>
      </c>
      <c r="F44" s="223">
        <f>SUM(F45:F48)</f>
        <v>406000000</v>
      </c>
      <c r="G44" s="223">
        <f t="shared" ref="G44:I44" si="11">SUM(G45:G48)</f>
        <v>0</v>
      </c>
      <c r="H44" s="223">
        <f t="shared" si="11"/>
        <v>200</v>
      </c>
      <c r="I44" s="223">
        <f t="shared" si="11"/>
        <v>0</v>
      </c>
    </row>
    <row r="45" spans="1:9" s="240" customFormat="1" ht="80.45" customHeight="1">
      <c r="A45" s="108"/>
      <c r="B45" s="241" t="s">
        <v>601</v>
      </c>
      <c r="C45" s="162"/>
      <c r="D45" s="110">
        <v>0</v>
      </c>
      <c r="E45" s="110">
        <f t="shared" si="10"/>
        <v>0</v>
      </c>
      <c r="F45" s="110">
        <f t="shared" ref="F45:F51" si="12">D45</f>
        <v>0</v>
      </c>
      <c r="G45" s="87"/>
      <c r="H45" s="87">
        <v>0</v>
      </c>
      <c r="I45" s="110"/>
    </row>
    <row r="46" spans="1:9" s="240" customFormat="1" ht="126.6" customHeight="1">
      <c r="A46" s="108"/>
      <c r="B46" s="241" t="s">
        <v>602</v>
      </c>
      <c r="C46" s="162">
        <v>310000000</v>
      </c>
      <c r="D46" s="110">
        <v>310000000</v>
      </c>
      <c r="E46" s="110">
        <v>310000000</v>
      </c>
      <c r="F46" s="110">
        <f t="shared" si="12"/>
        <v>310000000</v>
      </c>
      <c r="G46" s="87"/>
      <c r="H46" s="87">
        <f t="shared" si="4"/>
        <v>100</v>
      </c>
      <c r="I46" s="110"/>
    </row>
    <row r="47" spans="1:9" s="240" customFormat="1" ht="85.9" customHeight="1">
      <c r="A47" s="108"/>
      <c r="B47" s="241" t="s">
        <v>603</v>
      </c>
      <c r="C47" s="162">
        <v>96000000</v>
      </c>
      <c r="D47" s="110">
        <v>96000000</v>
      </c>
      <c r="E47" s="110">
        <v>17600000</v>
      </c>
      <c r="F47" s="110">
        <f t="shared" si="12"/>
        <v>96000000</v>
      </c>
      <c r="G47" s="87"/>
      <c r="H47" s="87">
        <f t="shared" si="4"/>
        <v>100</v>
      </c>
      <c r="I47" s="110"/>
    </row>
    <row r="48" spans="1:9" s="240" customFormat="1" ht="123.6" customHeight="1">
      <c r="A48" s="108"/>
      <c r="B48" s="241" t="s">
        <v>604</v>
      </c>
      <c r="C48" s="162">
        <v>16000000</v>
      </c>
      <c r="D48" s="110">
        <f>SUM(D49:D50)</f>
        <v>16000000</v>
      </c>
      <c r="E48" s="110">
        <f t="shared" ref="E48:F48" si="13">SUM(E49:E50)</f>
        <v>0</v>
      </c>
      <c r="F48" s="110">
        <f t="shared" si="13"/>
        <v>0</v>
      </c>
      <c r="G48" s="87"/>
      <c r="H48" s="87">
        <v>0</v>
      </c>
      <c r="I48" s="110"/>
    </row>
    <row r="49" spans="1:9" s="240" customFormat="1" ht="31.9" customHeight="1">
      <c r="A49" s="108"/>
      <c r="B49" s="241" t="s">
        <v>605</v>
      </c>
      <c r="C49" s="162">
        <v>6000000</v>
      </c>
      <c r="D49" s="110">
        <v>6000000</v>
      </c>
      <c r="E49" s="110">
        <v>0</v>
      </c>
      <c r="F49" s="110">
        <v>0</v>
      </c>
      <c r="G49" s="87"/>
      <c r="H49" s="87">
        <v>0</v>
      </c>
      <c r="I49" s="110" t="s">
        <v>616</v>
      </c>
    </row>
    <row r="50" spans="1:9" s="240" customFormat="1" ht="31.9" customHeight="1">
      <c r="A50" s="108"/>
      <c r="B50" s="241" t="s">
        <v>606</v>
      </c>
      <c r="C50" s="162">
        <v>10000000</v>
      </c>
      <c r="D50" s="110">
        <v>10000000</v>
      </c>
      <c r="E50" s="110">
        <v>0</v>
      </c>
      <c r="F50" s="110">
        <v>0</v>
      </c>
      <c r="G50" s="91"/>
      <c r="H50" s="91">
        <v>0</v>
      </c>
      <c r="I50" s="110" t="s">
        <v>616</v>
      </c>
    </row>
    <row r="51" spans="1:9" s="235" customFormat="1" ht="21.95" customHeight="1">
      <c r="A51" s="233" t="s">
        <v>571</v>
      </c>
      <c r="B51" s="234" t="s">
        <v>607</v>
      </c>
      <c r="C51" s="219">
        <v>146000000</v>
      </c>
      <c r="D51" s="219">
        <v>146000000</v>
      </c>
      <c r="E51" s="219">
        <v>55742000</v>
      </c>
      <c r="F51" s="219">
        <f t="shared" si="12"/>
        <v>146000000</v>
      </c>
      <c r="G51" s="233"/>
      <c r="H51" s="85">
        <f t="shared" si="4"/>
        <v>100</v>
      </c>
      <c r="I51" s="165"/>
    </row>
    <row r="52" spans="1:9" ht="15.75">
      <c r="C52" s="94"/>
      <c r="D52" s="94"/>
      <c r="E52" s="95"/>
      <c r="F52" s="95"/>
      <c r="G52" s="96"/>
      <c r="H52" s="96"/>
      <c r="I52" s="95"/>
    </row>
    <row r="54" spans="1:9" ht="28.5" customHeight="1"/>
  </sheetData>
  <mergeCells count="16">
    <mergeCell ref="F1:H1"/>
    <mergeCell ref="A2:B2"/>
    <mergeCell ref="A4:H4"/>
    <mergeCell ref="A5:H5"/>
    <mergeCell ref="A6:H6"/>
    <mergeCell ref="I10:I11"/>
    <mergeCell ref="C10:D10"/>
    <mergeCell ref="A3:H3"/>
    <mergeCell ref="A7:H7"/>
    <mergeCell ref="A8:H8"/>
    <mergeCell ref="G9:H9"/>
    <mergeCell ref="A10:A11"/>
    <mergeCell ref="B10:B11"/>
    <mergeCell ref="E10:E11"/>
    <mergeCell ref="F10:F11"/>
    <mergeCell ref="G10:H10"/>
  </mergeCells>
  <pageMargins left="0.2" right="0.2" top="0.41" bottom="0.2" header="0.2" footer="0.2"/>
  <pageSetup paperSize="9" scale="9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00B0F0"/>
  </sheetPr>
  <dimension ref="A1:U27"/>
  <sheetViews>
    <sheetView workbookViewId="0"/>
  </sheetViews>
  <sheetFormatPr defaultRowHeight="15"/>
  <cols>
    <col min="1" max="1" width="6.28515625" customWidth="1"/>
    <col min="2" max="2" width="32.42578125" customWidth="1"/>
  </cols>
  <sheetData>
    <row r="1" spans="1:21" ht="15.75">
      <c r="U1" s="1" t="s">
        <v>343</v>
      </c>
    </row>
    <row r="2" spans="1:21" ht="15.75">
      <c r="A2" s="339" t="s">
        <v>344</v>
      </c>
      <c r="B2" s="339"/>
      <c r="C2" s="339"/>
      <c r="D2" s="339"/>
      <c r="E2" s="339"/>
      <c r="F2" s="339"/>
      <c r="G2" s="339"/>
      <c r="H2" s="339"/>
      <c r="I2" s="339"/>
      <c r="J2" s="339"/>
      <c r="K2" s="339"/>
      <c r="L2" s="339"/>
      <c r="M2" s="339"/>
      <c r="N2" s="339"/>
      <c r="O2" s="339"/>
      <c r="P2" s="339"/>
      <c r="Q2" s="339"/>
      <c r="R2" s="339"/>
      <c r="S2" s="339"/>
      <c r="T2" s="339"/>
      <c r="U2" s="339"/>
    </row>
    <row r="3" spans="1:21" ht="15.75">
      <c r="A3" s="339" t="s">
        <v>28</v>
      </c>
      <c r="B3" s="339"/>
      <c r="C3" s="339"/>
      <c r="D3" s="339"/>
      <c r="E3" s="339"/>
      <c r="F3" s="339"/>
      <c r="G3" s="339"/>
      <c r="H3" s="339"/>
      <c r="I3" s="339"/>
      <c r="J3" s="339"/>
      <c r="K3" s="339"/>
      <c r="L3" s="339"/>
      <c r="M3" s="339"/>
      <c r="N3" s="339"/>
      <c r="O3" s="339"/>
      <c r="P3" s="339"/>
      <c r="Q3" s="339"/>
      <c r="R3" s="339"/>
      <c r="S3" s="339"/>
      <c r="T3" s="339"/>
      <c r="U3" s="339"/>
    </row>
    <row r="4" spans="1:21" ht="15.75">
      <c r="U4" s="2" t="s">
        <v>8</v>
      </c>
    </row>
    <row r="5" spans="1:21" ht="15.75">
      <c r="A5" s="336" t="s">
        <v>1</v>
      </c>
      <c r="B5" s="336" t="s">
        <v>101</v>
      </c>
      <c r="C5" s="336" t="s">
        <v>227</v>
      </c>
      <c r="D5" s="336"/>
      <c r="E5" s="336"/>
      <c r="F5" s="336"/>
      <c r="G5" s="336" t="s">
        <v>264</v>
      </c>
      <c r="H5" s="336"/>
      <c r="I5" s="336"/>
      <c r="J5" s="336"/>
      <c r="K5" s="336"/>
      <c r="L5" s="336"/>
      <c r="M5" s="336"/>
      <c r="N5" s="336"/>
      <c r="O5" s="336"/>
      <c r="P5" s="336"/>
      <c r="Q5" s="336"/>
      <c r="R5" s="336" t="s">
        <v>110</v>
      </c>
      <c r="S5" s="336"/>
      <c r="T5" s="336"/>
      <c r="U5" s="336"/>
    </row>
    <row r="6" spans="1:21" ht="15.75">
      <c r="A6" s="336"/>
      <c r="B6" s="336"/>
      <c r="C6" s="336" t="s">
        <v>29</v>
      </c>
      <c r="D6" s="336" t="s">
        <v>39</v>
      </c>
      <c r="E6" s="336"/>
      <c r="F6" s="336" t="s">
        <v>36</v>
      </c>
      <c r="G6" s="336" t="s">
        <v>29</v>
      </c>
      <c r="H6" s="336" t="s">
        <v>39</v>
      </c>
      <c r="I6" s="336"/>
      <c r="J6" s="336" t="s">
        <v>345</v>
      </c>
      <c r="K6" s="336"/>
      <c r="L6" s="336"/>
      <c r="M6" s="336"/>
      <c r="N6" s="336"/>
      <c r="O6" s="336"/>
      <c r="P6" s="336"/>
      <c r="Q6" s="336" t="s">
        <v>36</v>
      </c>
      <c r="R6" s="336" t="s">
        <v>29</v>
      </c>
      <c r="S6" s="336" t="s">
        <v>39</v>
      </c>
      <c r="T6" s="336"/>
      <c r="U6" s="336" t="s">
        <v>36</v>
      </c>
    </row>
    <row r="7" spans="1:21" ht="15.75">
      <c r="A7" s="336"/>
      <c r="B7" s="336"/>
      <c r="C7" s="336"/>
      <c r="D7" s="336" t="s">
        <v>249</v>
      </c>
      <c r="E7" s="336" t="s">
        <v>250</v>
      </c>
      <c r="F7" s="336"/>
      <c r="G7" s="336"/>
      <c r="H7" s="336" t="s">
        <v>249</v>
      </c>
      <c r="I7" s="336" t="s">
        <v>250</v>
      </c>
      <c r="J7" s="336" t="s">
        <v>29</v>
      </c>
      <c r="K7" s="336" t="s">
        <v>107</v>
      </c>
      <c r="L7" s="336"/>
      <c r="M7" s="336"/>
      <c r="N7" s="336" t="s">
        <v>250</v>
      </c>
      <c r="O7" s="336"/>
      <c r="P7" s="336"/>
      <c r="Q7" s="336"/>
      <c r="R7" s="336"/>
      <c r="S7" s="336" t="s">
        <v>107</v>
      </c>
      <c r="T7" s="336" t="s">
        <v>18</v>
      </c>
      <c r="U7" s="336"/>
    </row>
    <row r="8" spans="1:21" ht="15.75">
      <c r="A8" s="336"/>
      <c r="B8" s="336"/>
      <c r="C8" s="336"/>
      <c r="D8" s="336"/>
      <c r="E8" s="336"/>
      <c r="F8" s="336"/>
      <c r="G8" s="336"/>
      <c r="H8" s="336"/>
      <c r="I8" s="336"/>
      <c r="J8" s="336"/>
      <c r="K8" s="336" t="s">
        <v>29</v>
      </c>
      <c r="L8" s="336" t="s">
        <v>255</v>
      </c>
      <c r="M8" s="336"/>
      <c r="N8" s="336" t="s">
        <v>29</v>
      </c>
      <c r="O8" s="336" t="s">
        <v>255</v>
      </c>
      <c r="P8" s="336"/>
      <c r="Q8" s="336"/>
      <c r="R8" s="336"/>
      <c r="S8" s="336"/>
      <c r="T8" s="336"/>
      <c r="U8" s="336"/>
    </row>
    <row r="9" spans="1:21" ht="47.25">
      <c r="A9" s="336"/>
      <c r="B9" s="336"/>
      <c r="C9" s="336"/>
      <c r="D9" s="336"/>
      <c r="E9" s="336"/>
      <c r="F9" s="336"/>
      <c r="G9" s="336"/>
      <c r="H9" s="336"/>
      <c r="I9" s="336"/>
      <c r="J9" s="336"/>
      <c r="K9" s="336"/>
      <c r="L9" s="5" t="s">
        <v>32</v>
      </c>
      <c r="M9" s="5" t="s">
        <v>251</v>
      </c>
      <c r="N9" s="336"/>
      <c r="O9" s="5" t="s">
        <v>32</v>
      </c>
      <c r="P9" s="5" t="s">
        <v>251</v>
      </c>
      <c r="Q9" s="336"/>
      <c r="R9" s="336"/>
      <c r="S9" s="336"/>
      <c r="T9" s="336"/>
      <c r="U9" s="336"/>
    </row>
    <row r="10" spans="1:21" ht="15.75">
      <c r="A10" s="5" t="s">
        <v>3</v>
      </c>
      <c r="B10" s="5" t="s">
        <v>4</v>
      </c>
      <c r="C10" s="5">
        <v>1</v>
      </c>
      <c r="D10" s="5">
        <v>2</v>
      </c>
      <c r="E10" s="5">
        <v>3</v>
      </c>
      <c r="F10" s="5">
        <v>4</v>
      </c>
      <c r="G10" s="5">
        <v>5</v>
      </c>
      <c r="H10" s="5">
        <v>6</v>
      </c>
      <c r="I10" s="5">
        <v>7</v>
      </c>
      <c r="J10" s="5">
        <v>8</v>
      </c>
      <c r="K10" s="5">
        <v>9</v>
      </c>
      <c r="L10" s="5">
        <v>10</v>
      </c>
      <c r="M10" s="5">
        <v>11</v>
      </c>
      <c r="N10" s="5">
        <v>12</v>
      </c>
      <c r="O10" s="5">
        <v>13</v>
      </c>
      <c r="P10" s="5">
        <v>14</v>
      </c>
      <c r="Q10" s="5">
        <v>15</v>
      </c>
      <c r="R10" s="5" t="s">
        <v>346</v>
      </c>
      <c r="S10" s="5" t="s">
        <v>347</v>
      </c>
      <c r="T10" s="5" t="s">
        <v>348</v>
      </c>
      <c r="U10" s="5" t="s">
        <v>349</v>
      </c>
    </row>
    <row r="11" spans="1:21" ht="15.75">
      <c r="A11" s="5"/>
      <c r="B11" s="6" t="s">
        <v>31</v>
      </c>
      <c r="C11" s="4"/>
      <c r="D11" s="4"/>
      <c r="E11" s="4"/>
      <c r="F11" s="4"/>
      <c r="G11" s="4"/>
      <c r="H11" s="4"/>
      <c r="I11" s="4"/>
      <c r="J11" s="4"/>
      <c r="K11" s="4"/>
      <c r="L11" s="4"/>
      <c r="M11" s="4"/>
      <c r="N11" s="4"/>
      <c r="O11" s="4"/>
      <c r="P11" s="4"/>
      <c r="Q11" s="4"/>
      <c r="R11" s="4"/>
      <c r="S11" s="4"/>
      <c r="T11" s="4"/>
      <c r="U11" s="4"/>
    </row>
    <row r="12" spans="1:21" ht="15.75">
      <c r="A12" s="5" t="s">
        <v>14</v>
      </c>
      <c r="B12" s="6" t="s">
        <v>252</v>
      </c>
      <c r="C12" s="6"/>
      <c r="D12" s="6"/>
      <c r="E12" s="4"/>
      <c r="F12" s="4"/>
      <c r="G12" s="4"/>
      <c r="H12" s="4"/>
      <c r="I12" s="4"/>
      <c r="J12" s="4"/>
      <c r="K12" s="4"/>
      <c r="L12" s="4"/>
      <c r="M12" s="4"/>
      <c r="N12" s="4"/>
      <c r="O12" s="4"/>
      <c r="P12" s="4"/>
      <c r="Q12" s="4"/>
      <c r="R12" s="4"/>
      <c r="S12" s="4"/>
      <c r="T12" s="4"/>
      <c r="U12" s="4"/>
    </row>
    <row r="13" spans="1:21" ht="15.75">
      <c r="A13" s="4">
        <v>1</v>
      </c>
      <c r="B13" s="7" t="s">
        <v>40</v>
      </c>
      <c r="C13" s="4"/>
      <c r="D13" s="4"/>
      <c r="E13" s="4"/>
      <c r="F13" s="4"/>
      <c r="G13" s="4"/>
      <c r="H13" s="4"/>
      <c r="I13" s="4"/>
      <c r="J13" s="4"/>
      <c r="K13" s="4"/>
      <c r="L13" s="4"/>
      <c r="M13" s="4"/>
      <c r="N13" s="4"/>
      <c r="O13" s="4"/>
      <c r="P13" s="4"/>
      <c r="Q13" s="4"/>
      <c r="R13" s="4"/>
      <c r="S13" s="4"/>
      <c r="T13" s="4"/>
      <c r="U13" s="4"/>
    </row>
    <row r="14" spans="1:21" ht="15.75">
      <c r="A14" s="4">
        <v>2</v>
      </c>
      <c r="B14" s="7" t="s">
        <v>41</v>
      </c>
      <c r="C14" s="4"/>
      <c r="D14" s="4"/>
      <c r="E14" s="4"/>
      <c r="F14" s="4"/>
      <c r="G14" s="4"/>
      <c r="H14" s="4"/>
      <c r="I14" s="4"/>
      <c r="J14" s="4"/>
      <c r="K14" s="4"/>
      <c r="L14" s="4"/>
      <c r="M14" s="4"/>
      <c r="N14" s="4"/>
      <c r="O14" s="4"/>
      <c r="P14" s="4"/>
      <c r="Q14" s="4"/>
      <c r="R14" s="4"/>
      <c r="S14" s="4"/>
      <c r="T14" s="4"/>
      <c r="U14" s="4"/>
    </row>
    <row r="15" spans="1:21" ht="15.75">
      <c r="A15" s="4">
        <v>3</v>
      </c>
      <c r="B15" s="7" t="s">
        <v>6</v>
      </c>
      <c r="C15" s="4"/>
      <c r="D15" s="4"/>
      <c r="E15" s="4"/>
      <c r="F15" s="4"/>
      <c r="G15" s="4"/>
      <c r="H15" s="4"/>
      <c r="I15" s="4"/>
      <c r="J15" s="4"/>
      <c r="K15" s="4"/>
      <c r="L15" s="4"/>
      <c r="M15" s="4"/>
      <c r="N15" s="4"/>
      <c r="O15" s="4"/>
      <c r="P15" s="4"/>
      <c r="Q15" s="4"/>
      <c r="R15" s="4"/>
      <c r="S15" s="4"/>
      <c r="T15" s="4"/>
      <c r="U15" s="4"/>
    </row>
    <row r="16" spans="1:21" ht="15.75">
      <c r="A16" s="5" t="s">
        <v>10</v>
      </c>
      <c r="B16" s="6" t="s">
        <v>30</v>
      </c>
      <c r="C16" s="6"/>
      <c r="D16" s="6"/>
      <c r="E16" s="4"/>
      <c r="F16" s="4"/>
      <c r="G16" s="4"/>
      <c r="H16" s="4"/>
      <c r="I16" s="4"/>
      <c r="J16" s="4"/>
      <c r="K16" s="4"/>
      <c r="L16" s="4"/>
      <c r="M16" s="4"/>
      <c r="N16" s="4"/>
      <c r="O16" s="4"/>
      <c r="P16" s="4"/>
      <c r="Q16" s="4"/>
      <c r="R16" s="4"/>
      <c r="S16" s="4"/>
      <c r="T16" s="4"/>
      <c r="U16" s="4"/>
    </row>
    <row r="17" spans="1:21" ht="15.75">
      <c r="A17" s="4">
        <v>1</v>
      </c>
      <c r="B17" s="7" t="s">
        <v>42</v>
      </c>
      <c r="C17" s="4"/>
      <c r="D17" s="4"/>
      <c r="E17" s="4"/>
      <c r="F17" s="4"/>
      <c r="G17" s="4"/>
      <c r="H17" s="4"/>
      <c r="I17" s="4"/>
      <c r="J17" s="4"/>
      <c r="K17" s="4"/>
      <c r="L17" s="4"/>
      <c r="M17" s="4"/>
      <c r="N17" s="4"/>
      <c r="O17" s="4"/>
      <c r="P17" s="4"/>
      <c r="Q17" s="4"/>
      <c r="R17" s="4"/>
      <c r="S17" s="4"/>
      <c r="T17" s="4"/>
      <c r="U17" s="4"/>
    </row>
    <row r="18" spans="1:21" ht="15.75">
      <c r="A18" s="4">
        <v>2</v>
      </c>
      <c r="B18" s="7" t="s">
        <v>43</v>
      </c>
      <c r="C18" s="4"/>
      <c r="D18" s="4"/>
      <c r="E18" s="4"/>
      <c r="F18" s="4"/>
      <c r="G18" s="4"/>
      <c r="H18" s="4"/>
      <c r="I18" s="4"/>
      <c r="J18" s="4"/>
      <c r="K18" s="4"/>
      <c r="L18" s="4"/>
      <c r="M18" s="4"/>
      <c r="N18" s="4"/>
      <c r="O18" s="4"/>
      <c r="P18" s="4"/>
      <c r="Q18" s="4"/>
      <c r="R18" s="4"/>
      <c r="S18" s="4"/>
      <c r="T18" s="4"/>
      <c r="U18" s="4"/>
    </row>
    <row r="19" spans="1:21" ht="15.75">
      <c r="A19" s="4">
        <v>3</v>
      </c>
      <c r="B19" s="7" t="s">
        <v>196</v>
      </c>
      <c r="C19" s="4"/>
      <c r="D19" s="4"/>
      <c r="E19" s="4"/>
      <c r="F19" s="4"/>
      <c r="G19" s="4"/>
      <c r="H19" s="4"/>
      <c r="I19" s="4"/>
      <c r="J19" s="4"/>
      <c r="K19" s="4"/>
      <c r="L19" s="4"/>
      <c r="M19" s="4"/>
      <c r="N19" s="4"/>
      <c r="O19" s="4"/>
      <c r="P19" s="4"/>
      <c r="Q19" s="4"/>
      <c r="R19" s="4"/>
      <c r="S19" s="4"/>
      <c r="T19" s="4"/>
      <c r="U19" s="4"/>
    </row>
    <row r="20" spans="1:21" ht="15.75">
      <c r="A20" s="4">
        <v>4</v>
      </c>
      <c r="B20" s="7" t="s">
        <v>44</v>
      </c>
      <c r="C20" s="4"/>
      <c r="D20" s="4"/>
      <c r="E20" s="4"/>
      <c r="F20" s="4"/>
      <c r="G20" s="4"/>
      <c r="H20" s="4"/>
      <c r="I20" s="4"/>
      <c r="J20" s="4"/>
      <c r="K20" s="4"/>
      <c r="L20" s="4"/>
      <c r="M20" s="4"/>
      <c r="N20" s="4"/>
      <c r="O20" s="4"/>
      <c r="P20" s="4"/>
      <c r="Q20" s="4"/>
      <c r="R20" s="4"/>
      <c r="S20" s="4"/>
      <c r="T20" s="4"/>
      <c r="U20" s="4"/>
    </row>
    <row r="21" spans="1:21" ht="15.75">
      <c r="A21" s="4">
        <v>5</v>
      </c>
      <c r="B21" s="7" t="s">
        <v>253</v>
      </c>
      <c r="C21" s="4"/>
      <c r="D21" s="4"/>
      <c r="E21" s="4"/>
      <c r="F21" s="4"/>
      <c r="G21" s="4"/>
      <c r="H21" s="4"/>
      <c r="I21" s="4"/>
      <c r="J21" s="4"/>
      <c r="K21" s="4"/>
      <c r="L21" s="4"/>
      <c r="M21" s="4"/>
      <c r="N21" s="4"/>
      <c r="O21" s="4"/>
      <c r="P21" s="4"/>
      <c r="Q21" s="4"/>
      <c r="R21" s="4"/>
      <c r="S21" s="4"/>
      <c r="T21" s="4"/>
      <c r="U21" s="4"/>
    </row>
    <row r="22" spans="1:21" ht="15.75">
      <c r="A22" s="4">
        <v>6</v>
      </c>
      <c r="B22" s="7" t="s">
        <v>45</v>
      </c>
      <c r="C22" s="4"/>
      <c r="D22" s="4"/>
      <c r="E22" s="4"/>
      <c r="F22" s="4"/>
      <c r="G22" s="4"/>
      <c r="H22" s="4"/>
      <c r="I22" s="4"/>
      <c r="J22" s="4"/>
      <c r="K22" s="4"/>
      <c r="L22" s="4"/>
      <c r="M22" s="4"/>
      <c r="N22" s="4"/>
      <c r="O22" s="4"/>
      <c r="P22" s="4"/>
      <c r="Q22" s="4"/>
      <c r="R22" s="4"/>
      <c r="S22" s="4"/>
      <c r="T22" s="4"/>
      <c r="U22" s="4"/>
    </row>
    <row r="23" spans="1:21" ht="15.75">
      <c r="A23" s="4">
        <v>7</v>
      </c>
      <c r="B23" s="7" t="s">
        <v>46</v>
      </c>
      <c r="C23" s="4"/>
      <c r="D23" s="4"/>
      <c r="E23" s="4"/>
      <c r="F23" s="4"/>
      <c r="G23" s="4"/>
      <c r="H23" s="4"/>
      <c r="I23" s="4"/>
      <c r="J23" s="4"/>
      <c r="K23" s="4"/>
      <c r="L23" s="4"/>
      <c r="M23" s="4"/>
      <c r="N23" s="4"/>
      <c r="O23" s="4"/>
      <c r="P23" s="4"/>
      <c r="Q23" s="4"/>
      <c r="R23" s="4"/>
      <c r="S23" s="4"/>
      <c r="T23" s="4"/>
      <c r="U23" s="4"/>
    </row>
    <row r="24" spans="1:21" ht="15.75">
      <c r="A24" s="4">
        <v>8</v>
      </c>
      <c r="B24" s="7" t="s">
        <v>198</v>
      </c>
      <c r="C24" s="4"/>
      <c r="D24" s="4"/>
      <c r="E24" s="4"/>
      <c r="F24" s="4"/>
      <c r="G24" s="4"/>
      <c r="H24" s="4"/>
      <c r="I24" s="4"/>
      <c r="J24" s="4"/>
      <c r="K24" s="4"/>
      <c r="L24" s="4"/>
      <c r="M24" s="4"/>
      <c r="N24" s="4"/>
      <c r="O24" s="4"/>
      <c r="P24" s="4"/>
      <c r="Q24" s="4"/>
      <c r="R24" s="4"/>
      <c r="S24" s="4"/>
      <c r="T24" s="4"/>
      <c r="U24" s="4"/>
    </row>
    <row r="25" spans="1:21" ht="15.75">
      <c r="A25" s="4">
        <v>9</v>
      </c>
      <c r="B25" s="7" t="s">
        <v>66</v>
      </c>
      <c r="C25" s="4"/>
      <c r="D25" s="4"/>
      <c r="E25" s="4"/>
      <c r="F25" s="4"/>
      <c r="G25" s="4"/>
      <c r="H25" s="4"/>
      <c r="I25" s="4"/>
      <c r="J25" s="4"/>
      <c r="K25" s="4"/>
      <c r="L25" s="4"/>
      <c r="M25" s="4"/>
      <c r="N25" s="4"/>
      <c r="O25" s="4"/>
      <c r="P25" s="4"/>
      <c r="Q25" s="4"/>
      <c r="R25" s="4"/>
      <c r="S25" s="4"/>
      <c r="T25" s="4"/>
      <c r="U25" s="4"/>
    </row>
    <row r="26" spans="1:21" ht="44.25" customHeight="1">
      <c r="A26" s="342" t="s">
        <v>254</v>
      </c>
      <c r="B26" s="342"/>
      <c r="C26" s="342"/>
      <c r="D26" s="342"/>
      <c r="E26" s="342"/>
      <c r="F26" s="342"/>
      <c r="G26" s="342"/>
      <c r="H26" s="342"/>
      <c r="I26" s="342"/>
      <c r="J26" s="342"/>
      <c r="K26" s="342"/>
      <c r="L26" s="342"/>
      <c r="M26" s="342"/>
      <c r="N26" s="342"/>
      <c r="O26" s="342"/>
      <c r="P26" s="342"/>
      <c r="Q26" s="342"/>
      <c r="R26" s="342"/>
      <c r="S26" s="342"/>
      <c r="T26" s="342"/>
      <c r="U26" s="342"/>
    </row>
    <row r="27" spans="1:21" ht="15.75">
      <c r="A27" s="16"/>
    </row>
  </sheetData>
  <mergeCells count="31">
    <mergeCell ref="A2:U2"/>
    <mergeCell ref="A3:U3"/>
    <mergeCell ref="A26:U26"/>
    <mergeCell ref="K7:M7"/>
    <mergeCell ref="N7:P7"/>
    <mergeCell ref="S7:S9"/>
    <mergeCell ref="T7:T9"/>
    <mergeCell ref="K8:K9"/>
    <mergeCell ref="L8:M8"/>
    <mergeCell ref="N8:N9"/>
    <mergeCell ref="O8:P8"/>
    <mergeCell ref="J6:P6"/>
    <mergeCell ref="Q6:Q9"/>
    <mergeCell ref="R6:R9"/>
    <mergeCell ref="S6:T6"/>
    <mergeCell ref="U6:U9"/>
    <mergeCell ref="A5:A9"/>
    <mergeCell ref="B5:B9"/>
    <mergeCell ref="C5:F5"/>
    <mergeCell ref="G5:Q5"/>
    <mergeCell ref="R5:U5"/>
    <mergeCell ref="C6:C9"/>
    <mergeCell ref="D6:E6"/>
    <mergeCell ref="F6:F9"/>
    <mergeCell ref="G6:G9"/>
    <mergeCell ref="H6:I6"/>
    <mergeCell ref="D7:D9"/>
    <mergeCell ref="E7:E9"/>
    <mergeCell ref="H7:H9"/>
    <mergeCell ref="I7:I9"/>
    <mergeCell ref="J7:J9"/>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00B0F0"/>
  </sheetPr>
  <dimension ref="A1:AD27"/>
  <sheetViews>
    <sheetView workbookViewId="0"/>
  </sheetViews>
  <sheetFormatPr defaultRowHeight="15"/>
  <cols>
    <col min="1" max="1" width="6.85546875" customWidth="1"/>
    <col min="2" max="2" width="33.85546875" customWidth="1"/>
  </cols>
  <sheetData>
    <row r="1" spans="1:30" ht="15.75">
      <c r="AD1" s="1" t="s">
        <v>350</v>
      </c>
    </row>
    <row r="2" spans="1:30" ht="15.75">
      <c r="A2" s="339" t="s">
        <v>351</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39"/>
    </row>
    <row r="3" spans="1:30" ht="15.75">
      <c r="A3" s="339" t="s">
        <v>28</v>
      </c>
      <c r="B3" s="339"/>
      <c r="C3" s="339"/>
      <c r="D3" s="339"/>
      <c r="E3" s="339"/>
      <c r="F3" s="339"/>
      <c r="G3" s="339"/>
      <c r="H3" s="339"/>
      <c r="I3" s="339"/>
      <c r="J3" s="339"/>
      <c r="K3" s="339"/>
      <c r="L3" s="339"/>
      <c r="M3" s="339"/>
      <c r="N3" s="339"/>
      <c r="O3" s="339"/>
      <c r="P3" s="339"/>
      <c r="Q3" s="339"/>
      <c r="R3" s="339"/>
      <c r="S3" s="339"/>
      <c r="T3" s="339"/>
      <c r="U3" s="339"/>
      <c r="V3" s="339"/>
      <c r="W3" s="339"/>
      <c r="X3" s="339"/>
      <c r="Y3" s="339"/>
      <c r="Z3" s="339"/>
      <c r="AA3" s="339"/>
      <c r="AB3" s="339"/>
      <c r="AC3" s="339"/>
      <c r="AD3" s="339"/>
    </row>
    <row r="4" spans="1:30" ht="15.75">
      <c r="AD4" s="2" t="s">
        <v>8</v>
      </c>
    </row>
    <row r="5" spans="1:30" ht="15.75">
      <c r="A5" s="336" t="s">
        <v>1</v>
      </c>
      <c r="B5" s="336" t="s">
        <v>49</v>
      </c>
      <c r="C5" s="336" t="s">
        <v>50</v>
      </c>
      <c r="D5" s="336" t="s">
        <v>51</v>
      </c>
      <c r="E5" s="336" t="s">
        <v>52</v>
      </c>
      <c r="F5" s="336" t="s">
        <v>53</v>
      </c>
      <c r="G5" s="336"/>
      <c r="H5" s="336"/>
      <c r="I5" s="336"/>
      <c r="J5" s="336"/>
      <c r="K5" s="336" t="s">
        <v>259</v>
      </c>
      <c r="L5" s="336"/>
      <c r="M5" s="336"/>
      <c r="N5" s="336"/>
      <c r="O5" s="336" t="s">
        <v>260</v>
      </c>
      <c r="P5" s="336"/>
      <c r="Q5" s="336"/>
      <c r="R5" s="336"/>
      <c r="S5" s="336" t="s">
        <v>352</v>
      </c>
      <c r="T5" s="336"/>
      <c r="U5" s="336"/>
      <c r="V5" s="336"/>
      <c r="W5" s="336" t="s">
        <v>353</v>
      </c>
      <c r="X5" s="336"/>
      <c r="Y5" s="336"/>
      <c r="Z5" s="336"/>
      <c r="AA5" s="336" t="s">
        <v>110</v>
      </c>
      <c r="AB5" s="336"/>
      <c r="AC5" s="336"/>
      <c r="AD5" s="336"/>
    </row>
    <row r="6" spans="1:30" ht="14.25" customHeight="1">
      <c r="A6" s="336"/>
      <c r="B6" s="336"/>
      <c r="C6" s="336"/>
      <c r="D6" s="336"/>
      <c r="E6" s="336"/>
      <c r="F6" s="336" t="s">
        <v>54</v>
      </c>
      <c r="G6" s="336" t="s">
        <v>261</v>
      </c>
      <c r="H6" s="336"/>
      <c r="I6" s="336"/>
      <c r="J6" s="336"/>
      <c r="K6" s="336"/>
      <c r="L6" s="336"/>
      <c r="M6" s="336"/>
      <c r="N6" s="336"/>
      <c r="O6" s="336"/>
      <c r="P6" s="336"/>
      <c r="Q6" s="336"/>
      <c r="R6" s="336"/>
      <c r="S6" s="336"/>
      <c r="T6" s="336"/>
      <c r="U6" s="336"/>
      <c r="V6" s="336"/>
      <c r="W6" s="336"/>
      <c r="X6" s="336"/>
      <c r="Y6" s="336"/>
      <c r="Z6" s="336"/>
      <c r="AA6" s="336"/>
      <c r="AB6" s="336"/>
      <c r="AC6" s="336"/>
      <c r="AD6" s="336"/>
    </row>
    <row r="7" spans="1:30" ht="21.75" customHeight="1">
      <c r="A7" s="336"/>
      <c r="B7" s="336"/>
      <c r="C7" s="336"/>
      <c r="D7" s="336"/>
      <c r="E7" s="336"/>
      <c r="F7" s="336"/>
      <c r="G7" s="336" t="s">
        <v>55</v>
      </c>
      <c r="H7" s="336" t="s">
        <v>262</v>
      </c>
      <c r="I7" s="336"/>
      <c r="J7" s="336"/>
      <c r="K7" s="336" t="s">
        <v>29</v>
      </c>
      <c r="L7" s="336" t="s">
        <v>262</v>
      </c>
      <c r="M7" s="336"/>
      <c r="N7" s="336"/>
      <c r="O7" s="336" t="s">
        <v>29</v>
      </c>
      <c r="P7" s="336" t="s">
        <v>262</v>
      </c>
      <c r="Q7" s="336"/>
      <c r="R7" s="336"/>
      <c r="S7" s="336" t="s">
        <v>29</v>
      </c>
      <c r="T7" s="336" t="s">
        <v>262</v>
      </c>
      <c r="U7" s="336"/>
      <c r="V7" s="336"/>
      <c r="W7" s="336" t="s">
        <v>29</v>
      </c>
      <c r="X7" s="336" t="s">
        <v>262</v>
      </c>
      <c r="Y7" s="336"/>
      <c r="Z7" s="336"/>
      <c r="AA7" s="336" t="s">
        <v>29</v>
      </c>
      <c r="AB7" s="336" t="s">
        <v>262</v>
      </c>
      <c r="AC7" s="336"/>
      <c r="AD7" s="336"/>
    </row>
    <row r="8" spans="1:30" ht="95.25" customHeight="1">
      <c r="A8" s="336"/>
      <c r="B8" s="336"/>
      <c r="C8" s="336"/>
      <c r="D8" s="336"/>
      <c r="E8" s="336"/>
      <c r="F8" s="336"/>
      <c r="G8" s="336"/>
      <c r="H8" s="5" t="s">
        <v>263</v>
      </c>
      <c r="I8" s="5" t="s">
        <v>72</v>
      </c>
      <c r="J8" s="5" t="s">
        <v>221</v>
      </c>
      <c r="K8" s="336"/>
      <c r="L8" s="5" t="s">
        <v>263</v>
      </c>
      <c r="M8" s="5" t="s">
        <v>72</v>
      </c>
      <c r="N8" s="5" t="s">
        <v>221</v>
      </c>
      <c r="O8" s="336"/>
      <c r="P8" s="5" t="s">
        <v>263</v>
      </c>
      <c r="Q8" s="5" t="s">
        <v>72</v>
      </c>
      <c r="R8" s="5" t="s">
        <v>221</v>
      </c>
      <c r="S8" s="336"/>
      <c r="T8" s="5" t="s">
        <v>263</v>
      </c>
      <c r="U8" s="5" t="s">
        <v>72</v>
      </c>
      <c r="V8" s="5" t="s">
        <v>221</v>
      </c>
      <c r="W8" s="336"/>
      <c r="X8" s="5" t="s">
        <v>263</v>
      </c>
      <c r="Y8" s="5" t="s">
        <v>72</v>
      </c>
      <c r="Z8" s="5" t="s">
        <v>221</v>
      </c>
      <c r="AA8" s="336"/>
      <c r="AB8" s="5" t="s">
        <v>263</v>
      </c>
      <c r="AC8" s="5" t="s">
        <v>72</v>
      </c>
      <c r="AD8" s="5" t="s">
        <v>221</v>
      </c>
    </row>
    <row r="9" spans="1:30" s="13" customFormat="1" ht="12.75">
      <c r="A9" s="12" t="s">
        <v>3</v>
      </c>
      <c r="B9" s="12" t="s">
        <v>4</v>
      </c>
      <c r="C9" s="12">
        <v>1</v>
      </c>
      <c r="D9" s="12">
        <v>2</v>
      </c>
      <c r="E9" s="12">
        <v>3</v>
      </c>
      <c r="F9" s="12">
        <v>4</v>
      </c>
      <c r="G9" s="12">
        <v>5</v>
      </c>
      <c r="H9" s="12">
        <v>6</v>
      </c>
      <c r="I9" s="12">
        <v>7</v>
      </c>
      <c r="J9" s="12">
        <v>8</v>
      </c>
      <c r="K9" s="12">
        <v>9</v>
      </c>
      <c r="L9" s="12">
        <v>10</v>
      </c>
      <c r="M9" s="12">
        <v>11</v>
      </c>
      <c r="N9" s="12">
        <v>12</v>
      </c>
      <c r="O9" s="12">
        <v>13</v>
      </c>
      <c r="P9" s="12">
        <v>14</v>
      </c>
      <c r="Q9" s="12">
        <v>15</v>
      </c>
      <c r="R9" s="12">
        <v>16</v>
      </c>
      <c r="S9" s="12">
        <v>17</v>
      </c>
      <c r="T9" s="12">
        <v>18</v>
      </c>
      <c r="U9" s="12">
        <v>19</v>
      </c>
      <c r="V9" s="12">
        <v>20</v>
      </c>
      <c r="W9" s="12">
        <v>21</v>
      </c>
      <c r="X9" s="12">
        <v>22</v>
      </c>
      <c r="Y9" s="12">
        <v>23</v>
      </c>
      <c r="Z9" s="12">
        <v>24</v>
      </c>
      <c r="AA9" s="12" t="s">
        <v>354</v>
      </c>
      <c r="AB9" s="12" t="s">
        <v>355</v>
      </c>
      <c r="AC9" s="12" t="s">
        <v>356</v>
      </c>
      <c r="AD9" s="12" t="s">
        <v>357</v>
      </c>
    </row>
    <row r="10" spans="1:30" ht="15.75">
      <c r="A10" s="6"/>
      <c r="B10" s="5" t="s">
        <v>29</v>
      </c>
      <c r="C10" s="5"/>
      <c r="D10" s="5"/>
      <c r="E10" s="5"/>
      <c r="F10" s="5"/>
      <c r="G10" s="5"/>
      <c r="H10" s="5"/>
      <c r="I10" s="5"/>
      <c r="J10" s="5"/>
      <c r="K10" s="5"/>
      <c r="L10" s="5"/>
      <c r="M10" s="5"/>
      <c r="N10" s="7"/>
      <c r="O10" s="7"/>
      <c r="P10" s="7"/>
      <c r="Q10" s="7"/>
      <c r="R10" s="7"/>
      <c r="S10" s="7"/>
      <c r="T10" s="7"/>
      <c r="U10" s="7"/>
      <c r="V10" s="7"/>
      <c r="W10" s="7"/>
      <c r="X10" s="7"/>
      <c r="Y10" s="7"/>
      <c r="Z10" s="7"/>
      <c r="AA10" s="7"/>
      <c r="AB10" s="7"/>
      <c r="AC10" s="7"/>
      <c r="AD10" s="7"/>
    </row>
    <row r="11" spans="1:30" ht="31.5">
      <c r="A11" s="5" t="s">
        <v>3</v>
      </c>
      <c r="B11" s="6" t="s">
        <v>56</v>
      </c>
      <c r="C11" s="4"/>
      <c r="D11" s="4"/>
      <c r="E11" s="4"/>
      <c r="F11" s="4"/>
      <c r="G11" s="4"/>
      <c r="H11" s="4"/>
      <c r="I11" s="4"/>
      <c r="J11" s="4"/>
      <c r="K11" s="5"/>
      <c r="L11" s="5"/>
      <c r="M11" s="5"/>
      <c r="N11" s="7"/>
      <c r="O11" s="7"/>
      <c r="P11" s="7"/>
      <c r="Q11" s="7"/>
      <c r="R11" s="7"/>
      <c r="S11" s="7"/>
      <c r="T11" s="7"/>
      <c r="U11" s="7"/>
      <c r="V11" s="7"/>
      <c r="W11" s="7"/>
      <c r="X11" s="7"/>
      <c r="Y11" s="7"/>
      <c r="Z11" s="7"/>
      <c r="AA11" s="7"/>
      <c r="AB11" s="7"/>
      <c r="AC11" s="7"/>
      <c r="AD11" s="7"/>
    </row>
    <row r="12" spans="1:30" ht="31.5">
      <c r="A12" s="5" t="s">
        <v>14</v>
      </c>
      <c r="B12" s="6" t="s">
        <v>57</v>
      </c>
      <c r="C12" s="4"/>
      <c r="D12" s="4"/>
      <c r="E12" s="4"/>
      <c r="F12" s="4"/>
      <c r="G12" s="4"/>
      <c r="H12" s="4"/>
      <c r="I12" s="4"/>
      <c r="J12" s="4"/>
      <c r="K12" s="4"/>
      <c r="L12" s="5"/>
      <c r="M12" s="5"/>
      <c r="N12" s="7"/>
      <c r="O12" s="7"/>
      <c r="P12" s="7"/>
      <c r="Q12" s="7"/>
      <c r="R12" s="7"/>
      <c r="S12" s="7"/>
      <c r="T12" s="7"/>
      <c r="U12" s="7"/>
      <c r="V12" s="7"/>
      <c r="W12" s="7"/>
      <c r="X12" s="7"/>
      <c r="Y12" s="7"/>
      <c r="Z12" s="7"/>
      <c r="AA12" s="7"/>
      <c r="AB12" s="7"/>
      <c r="AC12" s="7"/>
      <c r="AD12" s="7"/>
    </row>
    <row r="13" spans="1:30" ht="15.75">
      <c r="A13" s="5">
        <v>1</v>
      </c>
      <c r="B13" s="6" t="s">
        <v>58</v>
      </c>
      <c r="C13" s="4"/>
      <c r="D13" s="4"/>
      <c r="E13" s="4"/>
      <c r="F13" s="4"/>
      <c r="G13" s="4"/>
      <c r="H13" s="4"/>
      <c r="I13" s="4"/>
      <c r="J13" s="4"/>
      <c r="K13" s="4"/>
      <c r="L13" s="4"/>
      <c r="M13" s="4"/>
      <c r="N13" s="7"/>
      <c r="O13" s="7"/>
      <c r="P13" s="7"/>
      <c r="Q13" s="7"/>
      <c r="R13" s="7"/>
      <c r="S13" s="7"/>
      <c r="T13" s="7"/>
      <c r="U13" s="7"/>
      <c r="V13" s="7"/>
      <c r="W13" s="7"/>
      <c r="X13" s="7"/>
      <c r="Y13" s="7"/>
      <c r="Z13" s="7"/>
      <c r="AA13" s="7"/>
      <c r="AB13" s="7"/>
      <c r="AC13" s="7"/>
      <c r="AD13" s="7"/>
    </row>
    <row r="14" spans="1:30" ht="15.75">
      <c r="A14" s="4" t="s">
        <v>5</v>
      </c>
      <c r="B14" s="7" t="s">
        <v>59</v>
      </c>
      <c r="C14" s="4"/>
      <c r="D14" s="4"/>
      <c r="E14" s="4"/>
      <c r="F14" s="4"/>
      <c r="G14" s="4"/>
      <c r="H14" s="4"/>
      <c r="I14" s="4"/>
      <c r="J14" s="4"/>
      <c r="K14" s="4"/>
      <c r="L14" s="4"/>
      <c r="M14" s="4"/>
      <c r="N14" s="7"/>
      <c r="O14" s="7"/>
      <c r="P14" s="7"/>
      <c r="Q14" s="7"/>
      <c r="R14" s="7"/>
      <c r="S14" s="7"/>
      <c r="T14" s="7"/>
      <c r="U14" s="7"/>
      <c r="V14" s="7"/>
      <c r="W14" s="7"/>
      <c r="X14" s="7"/>
      <c r="Y14" s="7"/>
      <c r="Z14" s="7"/>
      <c r="AA14" s="7"/>
      <c r="AB14" s="7"/>
      <c r="AC14" s="7"/>
      <c r="AD14" s="7"/>
    </row>
    <row r="15" spans="1:30" ht="15.75">
      <c r="A15" s="4" t="s">
        <v>5</v>
      </c>
      <c r="B15" s="7" t="s">
        <v>47</v>
      </c>
      <c r="C15" s="4"/>
      <c r="D15" s="4"/>
      <c r="E15" s="4"/>
      <c r="F15" s="4"/>
      <c r="G15" s="4"/>
      <c r="H15" s="4"/>
      <c r="I15" s="4"/>
      <c r="J15" s="4"/>
      <c r="K15" s="4"/>
      <c r="L15" s="4"/>
      <c r="M15" s="4"/>
      <c r="N15" s="7"/>
      <c r="O15" s="7"/>
      <c r="P15" s="7"/>
      <c r="Q15" s="7"/>
      <c r="R15" s="7"/>
      <c r="S15" s="7"/>
      <c r="T15" s="7"/>
      <c r="U15" s="7"/>
      <c r="V15" s="7"/>
      <c r="W15" s="7"/>
      <c r="X15" s="7"/>
      <c r="Y15" s="7"/>
      <c r="Z15" s="7"/>
      <c r="AA15" s="7"/>
      <c r="AB15" s="7"/>
      <c r="AC15" s="7"/>
      <c r="AD15" s="7"/>
    </row>
    <row r="16" spans="1:30" ht="15.75">
      <c r="A16" s="5">
        <v>2</v>
      </c>
      <c r="B16" s="6" t="s">
        <v>60</v>
      </c>
      <c r="C16" s="4"/>
      <c r="D16" s="4"/>
      <c r="E16" s="4"/>
      <c r="F16" s="4"/>
      <c r="G16" s="4"/>
      <c r="H16" s="4"/>
      <c r="I16" s="4"/>
      <c r="J16" s="4"/>
      <c r="K16" s="4"/>
      <c r="L16" s="4"/>
      <c r="M16" s="4"/>
      <c r="N16" s="7"/>
      <c r="O16" s="7"/>
      <c r="P16" s="7"/>
      <c r="Q16" s="7"/>
      <c r="R16" s="7"/>
      <c r="S16" s="7"/>
      <c r="T16" s="7"/>
      <c r="U16" s="7"/>
      <c r="V16" s="7"/>
      <c r="W16" s="7"/>
      <c r="X16" s="7"/>
      <c r="Y16" s="7"/>
      <c r="Z16" s="7"/>
      <c r="AA16" s="7"/>
      <c r="AB16" s="7"/>
      <c r="AC16" s="7"/>
      <c r="AD16" s="7"/>
    </row>
    <row r="17" spans="1:30" ht="31.5">
      <c r="A17" s="5" t="s">
        <v>33</v>
      </c>
      <c r="B17" s="6" t="s">
        <v>61</v>
      </c>
      <c r="C17" s="4"/>
      <c r="D17" s="4"/>
      <c r="E17" s="4"/>
      <c r="F17" s="4"/>
      <c r="G17" s="4"/>
      <c r="H17" s="4"/>
      <c r="I17" s="4"/>
      <c r="J17" s="4"/>
      <c r="K17" s="4"/>
      <c r="L17" s="4"/>
      <c r="M17" s="4"/>
      <c r="N17" s="7"/>
      <c r="O17" s="7"/>
      <c r="P17" s="7"/>
      <c r="Q17" s="7"/>
      <c r="R17" s="7"/>
      <c r="S17" s="7"/>
      <c r="T17" s="7"/>
      <c r="U17" s="7"/>
      <c r="V17" s="7"/>
      <c r="W17" s="7"/>
      <c r="X17" s="7"/>
      <c r="Y17" s="7"/>
      <c r="Z17" s="7"/>
      <c r="AA17" s="7"/>
      <c r="AB17" s="7"/>
      <c r="AC17" s="7"/>
      <c r="AD17" s="7"/>
    </row>
    <row r="18" spans="1:30" ht="15.75">
      <c r="A18" s="4" t="s">
        <v>5</v>
      </c>
      <c r="B18" s="7" t="s">
        <v>62</v>
      </c>
      <c r="C18" s="4"/>
      <c r="D18" s="4"/>
      <c r="E18" s="4"/>
      <c r="F18" s="4"/>
      <c r="G18" s="4"/>
      <c r="H18" s="4"/>
      <c r="I18" s="4"/>
      <c r="J18" s="4"/>
      <c r="K18" s="4"/>
      <c r="L18" s="4"/>
      <c r="M18" s="4"/>
      <c r="N18" s="7"/>
      <c r="O18" s="7"/>
      <c r="P18" s="7"/>
      <c r="Q18" s="7"/>
      <c r="R18" s="7"/>
      <c r="S18" s="7"/>
      <c r="T18" s="7"/>
      <c r="U18" s="7"/>
      <c r="V18" s="7"/>
      <c r="W18" s="7"/>
      <c r="X18" s="7"/>
      <c r="Y18" s="7"/>
      <c r="Z18" s="7"/>
      <c r="AA18" s="7"/>
      <c r="AB18" s="7"/>
      <c r="AC18" s="7"/>
      <c r="AD18" s="7"/>
    </row>
    <row r="19" spans="1:30" ht="15.75">
      <c r="A19" s="4" t="s">
        <v>5</v>
      </c>
      <c r="B19" s="7" t="s">
        <v>63</v>
      </c>
      <c r="C19" s="4"/>
      <c r="D19" s="4"/>
      <c r="E19" s="4"/>
      <c r="F19" s="4"/>
      <c r="G19" s="4"/>
      <c r="H19" s="4"/>
      <c r="I19" s="4"/>
      <c r="J19" s="4"/>
      <c r="K19" s="4"/>
      <c r="L19" s="4"/>
      <c r="M19" s="4"/>
      <c r="N19" s="7"/>
      <c r="O19" s="7"/>
      <c r="P19" s="7"/>
      <c r="Q19" s="7"/>
      <c r="R19" s="7"/>
      <c r="S19" s="7"/>
      <c r="T19" s="7"/>
      <c r="U19" s="7"/>
      <c r="V19" s="7"/>
      <c r="W19" s="7"/>
      <c r="X19" s="7"/>
      <c r="Y19" s="7"/>
      <c r="Z19" s="7"/>
      <c r="AA19" s="7"/>
      <c r="AB19" s="7"/>
      <c r="AC19" s="7"/>
      <c r="AD19" s="7"/>
    </row>
    <row r="20" spans="1:30" ht="31.5">
      <c r="A20" s="5" t="s">
        <v>34</v>
      </c>
      <c r="B20" s="6" t="s">
        <v>64</v>
      </c>
      <c r="C20" s="4"/>
      <c r="D20" s="4"/>
      <c r="E20" s="4"/>
      <c r="F20" s="4"/>
      <c r="G20" s="4"/>
      <c r="H20" s="4"/>
      <c r="I20" s="4"/>
      <c r="J20" s="4"/>
      <c r="K20" s="4"/>
      <c r="L20" s="4"/>
      <c r="M20" s="4"/>
      <c r="N20" s="7"/>
      <c r="O20" s="7"/>
      <c r="P20" s="7"/>
      <c r="Q20" s="7"/>
      <c r="R20" s="7"/>
      <c r="S20" s="7"/>
      <c r="T20" s="7"/>
      <c r="U20" s="7"/>
      <c r="V20" s="7"/>
      <c r="W20" s="7"/>
      <c r="X20" s="7"/>
      <c r="Y20" s="7"/>
      <c r="Z20" s="7"/>
      <c r="AA20" s="7"/>
      <c r="AB20" s="7"/>
      <c r="AC20" s="7"/>
      <c r="AD20" s="7"/>
    </row>
    <row r="21" spans="1:30" ht="15.75">
      <c r="A21" s="4" t="s">
        <v>5</v>
      </c>
      <c r="B21" s="7" t="s">
        <v>65</v>
      </c>
      <c r="C21" s="4"/>
      <c r="D21" s="4"/>
      <c r="E21" s="4"/>
      <c r="F21" s="4"/>
      <c r="G21" s="4"/>
      <c r="H21" s="4"/>
      <c r="I21" s="4"/>
      <c r="J21" s="4"/>
      <c r="K21" s="4"/>
      <c r="L21" s="4"/>
      <c r="M21" s="4"/>
      <c r="N21" s="7"/>
      <c r="O21" s="7"/>
      <c r="P21" s="7"/>
      <c r="Q21" s="7"/>
      <c r="R21" s="7"/>
      <c r="S21" s="7"/>
      <c r="T21" s="7"/>
      <c r="U21" s="7"/>
      <c r="V21" s="7"/>
      <c r="W21" s="7"/>
      <c r="X21" s="7"/>
      <c r="Y21" s="7"/>
      <c r="Z21" s="7"/>
      <c r="AA21" s="7"/>
      <c r="AB21" s="7"/>
      <c r="AC21" s="7"/>
      <c r="AD21" s="7"/>
    </row>
    <row r="22" spans="1:30" ht="15.75">
      <c r="A22" s="4" t="s">
        <v>5</v>
      </c>
      <c r="B22" s="7" t="s">
        <v>66</v>
      </c>
      <c r="C22" s="4"/>
      <c r="D22" s="4"/>
      <c r="E22" s="4"/>
      <c r="F22" s="4"/>
      <c r="G22" s="4"/>
      <c r="H22" s="4"/>
      <c r="I22" s="4"/>
      <c r="J22" s="4"/>
      <c r="K22" s="4"/>
      <c r="L22" s="4"/>
      <c r="M22" s="4"/>
      <c r="N22" s="7"/>
      <c r="O22" s="7"/>
      <c r="P22" s="7"/>
      <c r="Q22" s="7"/>
      <c r="R22" s="7"/>
      <c r="S22" s="7"/>
      <c r="T22" s="7"/>
      <c r="U22" s="7"/>
      <c r="V22" s="7"/>
      <c r="W22" s="7"/>
      <c r="X22" s="7"/>
      <c r="Y22" s="7"/>
      <c r="Z22" s="7"/>
      <c r="AA22" s="7"/>
      <c r="AB22" s="7"/>
      <c r="AC22" s="7"/>
      <c r="AD22" s="7"/>
    </row>
    <row r="23" spans="1:30" ht="31.5">
      <c r="A23" s="5" t="s">
        <v>10</v>
      </c>
      <c r="B23" s="6" t="s">
        <v>57</v>
      </c>
      <c r="C23" s="4"/>
      <c r="D23" s="4"/>
      <c r="E23" s="4"/>
      <c r="F23" s="4"/>
      <c r="G23" s="4"/>
      <c r="H23" s="4"/>
      <c r="I23" s="4"/>
      <c r="J23" s="4"/>
      <c r="K23" s="4"/>
      <c r="L23" s="4"/>
      <c r="M23" s="4"/>
      <c r="N23" s="7"/>
      <c r="O23" s="7"/>
      <c r="P23" s="7"/>
      <c r="Q23" s="7"/>
      <c r="R23" s="7"/>
      <c r="S23" s="7"/>
      <c r="T23" s="7"/>
      <c r="U23" s="7"/>
      <c r="V23" s="7"/>
      <c r="W23" s="7"/>
      <c r="X23" s="7"/>
      <c r="Y23" s="7"/>
      <c r="Z23" s="7"/>
      <c r="AA23" s="7"/>
      <c r="AB23" s="7"/>
      <c r="AC23" s="7"/>
      <c r="AD23" s="7"/>
    </row>
    <row r="24" spans="1:30" ht="15.75">
      <c r="A24" s="4"/>
      <c r="B24" s="6" t="s">
        <v>67</v>
      </c>
      <c r="C24" s="4"/>
      <c r="D24" s="4"/>
      <c r="E24" s="4"/>
      <c r="F24" s="4"/>
      <c r="G24" s="4"/>
      <c r="H24" s="4"/>
      <c r="I24" s="4"/>
      <c r="J24" s="4"/>
      <c r="K24" s="4"/>
      <c r="L24" s="4"/>
      <c r="M24" s="4"/>
      <c r="N24" s="7"/>
      <c r="O24" s="7"/>
      <c r="P24" s="7"/>
      <c r="Q24" s="7"/>
      <c r="R24" s="7"/>
      <c r="S24" s="7"/>
      <c r="T24" s="7"/>
      <c r="U24" s="7"/>
      <c r="V24" s="7"/>
      <c r="W24" s="7"/>
      <c r="X24" s="7"/>
      <c r="Y24" s="7"/>
      <c r="Z24" s="7"/>
      <c r="AA24" s="7"/>
      <c r="AB24" s="7"/>
      <c r="AC24" s="7"/>
      <c r="AD24" s="7"/>
    </row>
    <row r="25" spans="1:30" ht="31.5">
      <c r="A25" s="5" t="s">
        <v>4</v>
      </c>
      <c r="B25" s="6" t="s">
        <v>68</v>
      </c>
      <c r="C25" s="4"/>
      <c r="D25" s="4"/>
      <c r="E25" s="4"/>
      <c r="F25" s="4"/>
      <c r="G25" s="4"/>
      <c r="H25" s="4"/>
      <c r="I25" s="4"/>
      <c r="J25" s="4"/>
      <c r="K25" s="4"/>
      <c r="L25" s="4"/>
      <c r="M25" s="4"/>
      <c r="N25" s="7"/>
      <c r="O25" s="7"/>
      <c r="P25" s="7"/>
      <c r="Q25" s="7"/>
      <c r="R25" s="7"/>
      <c r="S25" s="7"/>
      <c r="T25" s="7"/>
      <c r="U25" s="7"/>
      <c r="V25" s="7"/>
      <c r="W25" s="7"/>
      <c r="X25" s="7"/>
      <c r="Y25" s="7"/>
      <c r="Z25" s="7"/>
      <c r="AA25" s="7"/>
      <c r="AB25" s="7"/>
      <c r="AC25" s="7"/>
      <c r="AD25" s="7"/>
    </row>
    <row r="26" spans="1:30" ht="15.75">
      <c r="A26" s="4"/>
      <c r="B26" s="6" t="s">
        <v>69</v>
      </c>
      <c r="C26" s="4"/>
      <c r="D26" s="4"/>
      <c r="E26" s="4"/>
      <c r="F26" s="4"/>
      <c r="G26" s="4"/>
      <c r="H26" s="4"/>
      <c r="I26" s="4"/>
      <c r="J26" s="4"/>
      <c r="K26" s="4"/>
      <c r="L26" s="4"/>
      <c r="M26" s="4"/>
      <c r="N26" s="7"/>
      <c r="O26" s="7"/>
      <c r="P26" s="7"/>
      <c r="Q26" s="7"/>
      <c r="R26" s="7"/>
      <c r="S26" s="7"/>
      <c r="T26" s="7"/>
      <c r="U26" s="7"/>
      <c r="V26" s="7"/>
      <c r="W26" s="7"/>
      <c r="X26" s="7"/>
      <c r="Y26" s="7"/>
      <c r="Z26" s="7"/>
      <c r="AA26" s="7"/>
      <c r="AB26" s="7"/>
      <c r="AC26" s="7"/>
      <c r="AD26" s="7"/>
    </row>
    <row r="27" spans="1:30" ht="15.75">
      <c r="A27" s="4" t="s">
        <v>5</v>
      </c>
      <c r="B27" s="7" t="s">
        <v>70</v>
      </c>
      <c r="C27" s="4"/>
      <c r="D27" s="4"/>
      <c r="E27" s="4"/>
      <c r="F27" s="4"/>
      <c r="G27" s="4"/>
      <c r="H27" s="4"/>
      <c r="I27" s="4"/>
      <c r="J27" s="4"/>
      <c r="K27" s="4"/>
      <c r="L27" s="4"/>
      <c r="M27" s="4"/>
      <c r="N27" s="7"/>
      <c r="O27" s="7"/>
      <c r="P27" s="7"/>
      <c r="Q27" s="7"/>
      <c r="R27" s="7"/>
      <c r="S27" s="7"/>
      <c r="T27" s="7"/>
      <c r="U27" s="7"/>
      <c r="V27" s="7"/>
      <c r="W27" s="7"/>
      <c r="X27" s="7"/>
      <c r="Y27" s="7"/>
      <c r="Z27" s="7"/>
      <c r="AA27" s="7"/>
      <c r="AB27" s="7"/>
      <c r="AC27" s="7"/>
      <c r="AD27" s="7"/>
    </row>
  </sheetData>
  <mergeCells count="27">
    <mergeCell ref="AA5:AD6"/>
    <mergeCell ref="K7:K8"/>
    <mergeCell ref="X7:Z7"/>
    <mergeCell ref="AA7:AA8"/>
    <mergeCell ref="AB7:AD7"/>
    <mergeCell ref="A2:AD2"/>
    <mergeCell ref="A3:AD3"/>
    <mergeCell ref="L7:N7"/>
    <mergeCell ref="O7:O8"/>
    <mergeCell ref="P7:R7"/>
    <mergeCell ref="S7:S8"/>
    <mergeCell ref="T7:V7"/>
    <mergeCell ref="W7:W8"/>
    <mergeCell ref="K5:N6"/>
    <mergeCell ref="O5:R6"/>
    <mergeCell ref="S5:V6"/>
    <mergeCell ref="W5:Z6"/>
    <mergeCell ref="F5:J5"/>
    <mergeCell ref="A5:A8"/>
    <mergeCell ref="B5:B8"/>
    <mergeCell ref="C5:C8"/>
    <mergeCell ref="D5:D8"/>
    <mergeCell ref="E5:E8"/>
    <mergeCell ref="F6:F8"/>
    <mergeCell ref="G6:J6"/>
    <mergeCell ref="G7:G8"/>
    <mergeCell ref="H7:J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F0"/>
  </sheetPr>
  <dimension ref="A1:L23"/>
  <sheetViews>
    <sheetView workbookViewId="0"/>
  </sheetViews>
  <sheetFormatPr defaultRowHeight="15"/>
  <cols>
    <col min="1" max="1" width="5.85546875" customWidth="1"/>
    <col min="2" max="2" width="17" customWidth="1"/>
    <col min="3" max="12" width="11.7109375" customWidth="1"/>
  </cols>
  <sheetData>
    <row r="1" spans="1:12" ht="15.75">
      <c r="L1" s="1" t="s">
        <v>358</v>
      </c>
    </row>
    <row r="2" spans="1:12" ht="15.75">
      <c r="A2" s="339" t="s">
        <v>359</v>
      </c>
      <c r="B2" s="339"/>
      <c r="C2" s="339"/>
      <c r="D2" s="339"/>
      <c r="E2" s="339"/>
      <c r="F2" s="339"/>
      <c r="G2" s="339"/>
      <c r="H2" s="339"/>
      <c r="I2" s="339"/>
      <c r="J2" s="339"/>
      <c r="K2" s="339"/>
      <c r="L2" s="339"/>
    </row>
    <row r="3" spans="1:12" ht="15.75">
      <c r="A3" s="396" t="s">
        <v>28</v>
      </c>
      <c r="B3" s="396"/>
      <c r="C3" s="396"/>
      <c r="D3" s="396"/>
      <c r="E3" s="396"/>
      <c r="F3" s="396"/>
      <c r="G3" s="396"/>
      <c r="H3" s="396"/>
      <c r="I3" s="396"/>
      <c r="J3" s="396"/>
      <c r="K3" s="396"/>
      <c r="L3" s="396"/>
    </row>
    <row r="4" spans="1:12" ht="15.75">
      <c r="L4" s="2" t="s">
        <v>8</v>
      </c>
    </row>
    <row r="5" spans="1:12" ht="15.75">
      <c r="A5" s="336" t="s">
        <v>1</v>
      </c>
      <c r="B5" s="336" t="s">
        <v>360</v>
      </c>
      <c r="C5" s="336" t="s">
        <v>361</v>
      </c>
      <c r="D5" s="336" t="s">
        <v>200</v>
      </c>
      <c r="E5" s="336"/>
      <c r="F5" s="336"/>
      <c r="G5" s="336"/>
      <c r="H5" s="336" t="s">
        <v>362</v>
      </c>
      <c r="I5" s="336"/>
      <c r="J5" s="336"/>
      <c r="K5" s="336"/>
      <c r="L5" s="336" t="s">
        <v>363</v>
      </c>
    </row>
    <row r="6" spans="1:12" ht="35.25" customHeight="1">
      <c r="A6" s="336"/>
      <c r="B6" s="336"/>
      <c r="C6" s="336"/>
      <c r="D6" s="336" t="s">
        <v>201</v>
      </c>
      <c r="E6" s="336"/>
      <c r="F6" s="336" t="s">
        <v>202</v>
      </c>
      <c r="G6" s="336" t="s">
        <v>203</v>
      </c>
      <c r="H6" s="336" t="s">
        <v>201</v>
      </c>
      <c r="I6" s="336"/>
      <c r="J6" s="336" t="s">
        <v>202</v>
      </c>
      <c r="K6" s="336" t="s">
        <v>203</v>
      </c>
      <c r="L6" s="336"/>
    </row>
    <row r="7" spans="1:12" ht="68.25" customHeight="1">
      <c r="A7" s="336"/>
      <c r="B7" s="336"/>
      <c r="C7" s="336"/>
      <c r="D7" s="5" t="s">
        <v>29</v>
      </c>
      <c r="E7" s="5" t="s">
        <v>204</v>
      </c>
      <c r="F7" s="336"/>
      <c r="G7" s="336"/>
      <c r="H7" s="5" t="s">
        <v>29</v>
      </c>
      <c r="I7" s="5" t="s">
        <v>204</v>
      </c>
      <c r="J7" s="336"/>
      <c r="K7" s="336"/>
      <c r="L7" s="336"/>
    </row>
    <row r="8" spans="1:12" s="13" customFormat="1" ht="12.75">
      <c r="A8" s="12" t="s">
        <v>3</v>
      </c>
      <c r="B8" s="12" t="s">
        <v>4</v>
      </c>
      <c r="C8" s="12">
        <v>1</v>
      </c>
      <c r="D8" s="12">
        <v>2</v>
      </c>
      <c r="E8" s="12">
        <v>3</v>
      </c>
      <c r="F8" s="12">
        <v>4</v>
      </c>
      <c r="G8" s="12" t="s">
        <v>258</v>
      </c>
      <c r="H8" s="12">
        <v>6</v>
      </c>
      <c r="I8" s="12">
        <v>7</v>
      </c>
      <c r="J8" s="12">
        <v>8</v>
      </c>
      <c r="K8" s="12" t="s">
        <v>205</v>
      </c>
      <c r="L8" s="12" t="s">
        <v>364</v>
      </c>
    </row>
    <row r="9" spans="1:12" ht="15.75">
      <c r="A9" s="4">
        <v>1</v>
      </c>
      <c r="B9" s="7" t="s">
        <v>206</v>
      </c>
      <c r="C9" s="7"/>
      <c r="D9" s="7"/>
      <c r="E9" s="7"/>
      <c r="F9" s="7"/>
      <c r="G9" s="7"/>
      <c r="H9" s="7"/>
      <c r="I9" s="7"/>
      <c r="J9" s="7"/>
      <c r="K9" s="7"/>
      <c r="L9" s="7"/>
    </row>
    <row r="10" spans="1:12" ht="15.75">
      <c r="A10" s="4">
        <v>2</v>
      </c>
      <c r="B10" s="7" t="s">
        <v>207</v>
      </c>
      <c r="C10" s="7"/>
      <c r="D10" s="7"/>
      <c r="E10" s="7"/>
      <c r="F10" s="7"/>
      <c r="G10" s="7"/>
      <c r="H10" s="7"/>
      <c r="I10" s="7"/>
      <c r="J10" s="7"/>
      <c r="K10" s="7"/>
      <c r="L10" s="7"/>
    </row>
    <row r="11" spans="1:12" ht="15.75">
      <c r="A11" s="4">
        <v>3</v>
      </c>
      <c r="B11" s="7" t="s">
        <v>208</v>
      </c>
      <c r="C11" s="7"/>
      <c r="D11" s="7"/>
      <c r="E11" s="7"/>
      <c r="F11" s="7"/>
      <c r="G11" s="7"/>
      <c r="H11" s="7"/>
      <c r="I11" s="7"/>
      <c r="J11" s="7"/>
      <c r="K11" s="7"/>
      <c r="L11" s="7"/>
    </row>
    <row r="12" spans="1:12" ht="15.75">
      <c r="A12" s="4">
        <v>4</v>
      </c>
      <c r="B12" s="7" t="s">
        <v>166</v>
      </c>
      <c r="C12" s="7"/>
      <c r="D12" s="7"/>
      <c r="E12" s="7"/>
      <c r="F12" s="7"/>
      <c r="G12" s="7"/>
      <c r="H12" s="7"/>
      <c r="I12" s="7"/>
      <c r="J12" s="7"/>
      <c r="K12" s="7"/>
      <c r="L12" s="7"/>
    </row>
    <row r="13" spans="1:12" ht="15.75">
      <c r="A13" s="4">
        <v>5</v>
      </c>
      <c r="B13" s="11"/>
      <c r="C13" s="7"/>
      <c r="D13" s="7"/>
      <c r="E13" s="7"/>
      <c r="F13" s="7"/>
      <c r="G13" s="7"/>
      <c r="H13" s="7"/>
      <c r="I13" s="7"/>
      <c r="J13" s="7"/>
      <c r="K13" s="7"/>
      <c r="L13" s="7"/>
    </row>
    <row r="14" spans="1:12" ht="15.75">
      <c r="A14" s="4">
        <v>6</v>
      </c>
      <c r="B14" s="11"/>
      <c r="C14" s="7"/>
      <c r="D14" s="7"/>
      <c r="E14" s="7"/>
      <c r="F14" s="7"/>
      <c r="G14" s="7"/>
      <c r="H14" s="7"/>
      <c r="I14" s="7"/>
      <c r="J14" s="7"/>
      <c r="K14" s="7"/>
      <c r="L14" s="7"/>
    </row>
    <row r="15" spans="1:12" ht="15.75">
      <c r="A15" s="4">
        <v>7</v>
      </c>
      <c r="B15" s="11"/>
      <c r="C15" s="7"/>
      <c r="D15" s="7"/>
      <c r="E15" s="7"/>
      <c r="F15" s="7"/>
      <c r="G15" s="7"/>
      <c r="H15" s="7"/>
      <c r="I15" s="7"/>
      <c r="J15" s="7"/>
      <c r="K15" s="7"/>
      <c r="L15" s="7"/>
    </row>
    <row r="16" spans="1:12" ht="15.75">
      <c r="A16" s="4">
        <v>8</v>
      </c>
      <c r="B16" s="11"/>
      <c r="C16" s="7"/>
      <c r="D16" s="7"/>
      <c r="E16" s="7"/>
      <c r="F16" s="7"/>
      <c r="G16" s="7"/>
      <c r="H16" s="7"/>
      <c r="I16" s="7"/>
      <c r="J16" s="7"/>
      <c r="K16" s="7"/>
      <c r="L16" s="7"/>
    </row>
    <row r="17" spans="1:12" ht="15.75">
      <c r="A17" s="4">
        <v>9</v>
      </c>
      <c r="B17" s="11"/>
      <c r="C17" s="7"/>
      <c r="D17" s="7"/>
      <c r="E17" s="7"/>
      <c r="F17" s="7"/>
      <c r="G17" s="7"/>
      <c r="H17" s="7"/>
      <c r="I17" s="7"/>
      <c r="J17" s="7"/>
      <c r="K17" s="7"/>
      <c r="L17" s="7"/>
    </row>
    <row r="18" spans="1:12" ht="15.75">
      <c r="A18" s="4">
        <v>10</v>
      </c>
      <c r="B18" s="11"/>
      <c r="C18" s="7"/>
      <c r="D18" s="7"/>
      <c r="E18" s="7"/>
      <c r="F18" s="7"/>
      <c r="G18" s="7"/>
      <c r="H18" s="7"/>
      <c r="I18" s="7"/>
      <c r="J18" s="7"/>
      <c r="K18" s="7"/>
      <c r="L18" s="7"/>
    </row>
    <row r="19" spans="1:12" ht="15.75">
      <c r="A19" s="4">
        <v>11</v>
      </c>
      <c r="B19" s="11"/>
      <c r="C19" s="7"/>
      <c r="D19" s="7"/>
      <c r="E19" s="7"/>
      <c r="F19" s="7"/>
      <c r="G19" s="7"/>
      <c r="H19" s="7"/>
      <c r="I19" s="7"/>
      <c r="J19" s="7"/>
      <c r="K19" s="7"/>
      <c r="L19" s="7"/>
    </row>
    <row r="20" spans="1:12" ht="15.75">
      <c r="A20" s="4">
        <v>12</v>
      </c>
      <c r="B20" s="11"/>
      <c r="C20" s="7"/>
      <c r="D20" s="7"/>
      <c r="E20" s="7"/>
      <c r="F20" s="7"/>
      <c r="G20" s="7"/>
      <c r="H20" s="7"/>
      <c r="I20" s="7"/>
      <c r="J20" s="7"/>
      <c r="K20" s="7"/>
      <c r="L20" s="7"/>
    </row>
    <row r="21" spans="1:12" ht="15.75">
      <c r="A21" s="4">
        <v>13</v>
      </c>
      <c r="B21" s="11"/>
      <c r="C21" s="7"/>
      <c r="D21" s="7"/>
      <c r="E21" s="7"/>
      <c r="F21" s="7"/>
      <c r="G21" s="7"/>
      <c r="H21" s="7"/>
      <c r="I21" s="7"/>
      <c r="J21" s="7"/>
      <c r="K21" s="7"/>
      <c r="L21" s="7"/>
    </row>
    <row r="22" spans="1:12" ht="15.75">
      <c r="A22" s="4">
        <v>14</v>
      </c>
      <c r="B22" s="11"/>
      <c r="C22" s="7"/>
      <c r="D22" s="7"/>
      <c r="E22" s="7"/>
      <c r="F22" s="7"/>
      <c r="G22" s="7"/>
      <c r="H22" s="7"/>
      <c r="I22" s="7"/>
      <c r="J22" s="7"/>
      <c r="K22" s="7"/>
      <c r="L22" s="7"/>
    </row>
    <row r="23" spans="1:12" ht="15.75">
      <c r="A23" s="4">
        <v>15</v>
      </c>
      <c r="B23" s="11"/>
      <c r="C23" s="7"/>
      <c r="D23" s="7"/>
      <c r="E23" s="7"/>
      <c r="F23" s="7"/>
      <c r="G23" s="7"/>
      <c r="H23" s="7"/>
      <c r="I23" s="7"/>
      <c r="J23" s="7"/>
      <c r="K23" s="7"/>
      <c r="L23" s="7"/>
    </row>
  </sheetData>
  <mergeCells count="14">
    <mergeCell ref="A2:L2"/>
    <mergeCell ref="A3:L3"/>
    <mergeCell ref="J6:J7"/>
    <mergeCell ref="K6:K7"/>
    <mergeCell ref="A5:A7"/>
    <mergeCell ref="B5:B7"/>
    <mergeCell ref="C5:C7"/>
    <mergeCell ref="D5:G5"/>
    <mergeCell ref="H5:K5"/>
    <mergeCell ref="L5:L7"/>
    <mergeCell ref="D6:E6"/>
    <mergeCell ref="F6:F7"/>
    <mergeCell ref="G6:G7"/>
    <mergeCell ref="H6:I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F0"/>
  </sheetPr>
  <dimension ref="A1:E20"/>
  <sheetViews>
    <sheetView workbookViewId="0"/>
  </sheetViews>
  <sheetFormatPr defaultRowHeight="15"/>
  <cols>
    <col min="1" max="1" width="6.28515625" customWidth="1"/>
    <col min="2" max="2" width="42" customWidth="1"/>
    <col min="3" max="5" width="13.5703125" customWidth="1"/>
  </cols>
  <sheetData>
    <row r="1" spans="1:5" ht="15.75">
      <c r="E1" s="1" t="s">
        <v>365</v>
      </c>
    </row>
    <row r="2" spans="1:5" ht="15.75">
      <c r="A2" s="396" t="s">
        <v>366</v>
      </c>
      <c r="B2" s="396"/>
      <c r="C2" s="396"/>
      <c r="D2" s="396"/>
      <c r="E2" s="396"/>
    </row>
    <row r="3" spans="1:5" ht="15.75">
      <c r="A3" s="396" t="s">
        <v>367</v>
      </c>
      <c r="B3" s="396"/>
      <c r="C3" s="396"/>
      <c r="D3" s="396"/>
      <c r="E3" s="396"/>
    </row>
    <row r="4" spans="1:5" ht="15.75">
      <c r="A4" s="396" t="s">
        <v>28</v>
      </c>
      <c r="B4" s="396"/>
      <c r="C4" s="396"/>
      <c r="D4" s="396"/>
      <c r="E4" s="396"/>
    </row>
    <row r="5" spans="1:5" ht="15.75">
      <c r="E5" s="2" t="s">
        <v>8</v>
      </c>
    </row>
    <row r="6" spans="1:5" ht="31.5">
      <c r="A6" s="5" t="s">
        <v>1</v>
      </c>
      <c r="B6" s="5" t="s">
        <v>2</v>
      </c>
      <c r="C6" s="5" t="s">
        <v>200</v>
      </c>
      <c r="D6" s="5" t="s">
        <v>362</v>
      </c>
      <c r="E6" s="5" t="s">
        <v>110</v>
      </c>
    </row>
    <row r="7" spans="1:5" s="13" customFormat="1" ht="12.75">
      <c r="A7" s="12" t="s">
        <v>3</v>
      </c>
      <c r="B7" s="12" t="s">
        <v>4</v>
      </c>
      <c r="C7" s="12">
        <v>1</v>
      </c>
      <c r="D7" s="12">
        <v>2</v>
      </c>
      <c r="E7" s="12" t="s">
        <v>88</v>
      </c>
    </row>
    <row r="8" spans="1:5" ht="19.5" customHeight="1">
      <c r="A8" s="4"/>
      <c r="B8" s="6" t="s">
        <v>31</v>
      </c>
      <c r="C8" s="7"/>
      <c r="D8" s="7"/>
      <c r="E8" s="7"/>
    </row>
    <row r="9" spans="1:5" ht="19.5" customHeight="1">
      <c r="A9" s="4">
        <v>1</v>
      </c>
      <c r="B9" s="7" t="s">
        <v>210</v>
      </c>
      <c r="C9" s="7"/>
      <c r="D9" s="7"/>
      <c r="E9" s="7"/>
    </row>
    <row r="10" spans="1:5" ht="19.5" customHeight="1">
      <c r="A10" s="4" t="s">
        <v>5</v>
      </c>
      <c r="B10" s="8" t="s">
        <v>211</v>
      </c>
      <c r="C10" s="7"/>
      <c r="D10" s="7"/>
      <c r="E10" s="7"/>
    </row>
    <row r="11" spans="1:5" ht="19.5" customHeight="1">
      <c r="A11" s="4" t="s">
        <v>5</v>
      </c>
      <c r="B11" s="8" t="s">
        <v>212</v>
      </c>
      <c r="C11" s="7"/>
      <c r="D11" s="7"/>
      <c r="E11" s="7"/>
    </row>
    <row r="12" spans="1:5" ht="19.5" customHeight="1">
      <c r="A12" s="4">
        <v>2</v>
      </c>
      <c r="B12" s="7" t="s">
        <v>213</v>
      </c>
      <c r="C12" s="7"/>
      <c r="D12" s="7"/>
      <c r="E12" s="7"/>
    </row>
    <row r="13" spans="1:5" ht="19.5" customHeight="1">
      <c r="A13" s="4">
        <v>3</v>
      </c>
      <c r="B13" s="7" t="s">
        <v>214</v>
      </c>
      <c r="C13" s="7"/>
      <c r="D13" s="7"/>
      <c r="E13" s="7"/>
    </row>
    <row r="14" spans="1:5" ht="19.5" customHeight="1">
      <c r="A14" s="4">
        <v>4</v>
      </c>
      <c r="B14" s="7" t="s">
        <v>215</v>
      </c>
      <c r="C14" s="7"/>
      <c r="D14" s="7"/>
      <c r="E14" s="7"/>
    </row>
    <row r="15" spans="1:5" ht="19.5" customHeight="1">
      <c r="A15" s="4">
        <v>5</v>
      </c>
      <c r="B15" s="7" t="s">
        <v>216</v>
      </c>
      <c r="C15" s="7"/>
      <c r="D15" s="7"/>
      <c r="E15" s="7"/>
    </row>
    <row r="16" spans="1:5" ht="19.5" customHeight="1">
      <c r="A16" s="4">
        <v>6</v>
      </c>
      <c r="B16" s="7" t="s">
        <v>217</v>
      </c>
      <c r="C16" s="7"/>
      <c r="D16" s="7"/>
      <c r="E16" s="7"/>
    </row>
    <row r="17" spans="1:5" ht="19.5" customHeight="1">
      <c r="A17" s="4">
        <v>7</v>
      </c>
      <c r="B17" s="7" t="s">
        <v>253</v>
      </c>
      <c r="C17" s="7"/>
      <c r="D17" s="7"/>
      <c r="E17" s="7"/>
    </row>
    <row r="18" spans="1:5" ht="19.5" customHeight="1">
      <c r="A18" s="4">
        <v>8</v>
      </c>
      <c r="B18" s="7"/>
      <c r="C18" s="7"/>
      <c r="D18" s="7"/>
      <c r="E18" s="7"/>
    </row>
    <row r="19" spans="1:5" ht="19.5" customHeight="1">
      <c r="A19" s="4">
        <v>9</v>
      </c>
      <c r="B19" s="7"/>
      <c r="C19" s="7"/>
      <c r="D19" s="7"/>
      <c r="E19" s="7"/>
    </row>
    <row r="20" spans="1:5" ht="19.5" customHeight="1">
      <c r="A20" s="4">
        <v>10</v>
      </c>
      <c r="B20" s="7"/>
      <c r="C20" s="7"/>
      <c r="D20" s="7"/>
      <c r="E20" s="7"/>
    </row>
  </sheetData>
  <mergeCells count="3">
    <mergeCell ref="A2:E2"/>
    <mergeCell ref="A3:E3"/>
    <mergeCell ref="A4:E4"/>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F0"/>
  </sheetPr>
  <dimension ref="A1:H85"/>
  <sheetViews>
    <sheetView zoomScale="90" zoomScaleNormal="90" workbookViewId="0">
      <selection activeCell="E15" sqref="E15"/>
    </sheetView>
  </sheetViews>
  <sheetFormatPr defaultColWidth="8.85546875" defaultRowHeight="15.75"/>
  <cols>
    <col min="1" max="1" width="5.28515625" style="48" customWidth="1"/>
    <col min="2" max="2" width="48.5703125" style="48" customWidth="1"/>
    <col min="3" max="3" width="13.5703125" style="48" customWidth="1"/>
    <col min="4" max="4" width="12.5703125" style="48" customWidth="1"/>
    <col min="5" max="5" width="14.140625" style="48" customWidth="1"/>
    <col min="6" max="6" width="14.85546875" style="48" customWidth="1"/>
    <col min="7" max="8" width="10.7109375" style="48" customWidth="1"/>
    <col min="9" max="16384" width="8.85546875" style="48"/>
  </cols>
  <sheetData>
    <row r="1" spans="1:8" ht="20.45" customHeight="1">
      <c r="A1" s="332" t="s">
        <v>534</v>
      </c>
      <c r="B1" s="332"/>
      <c r="C1" s="332"/>
      <c r="D1" s="332"/>
      <c r="E1" s="332"/>
      <c r="F1" s="332"/>
      <c r="G1" s="332"/>
      <c r="H1" s="332"/>
    </row>
    <row r="2" spans="1:8" ht="28.15" customHeight="1">
      <c r="A2" s="339" t="s">
        <v>533</v>
      </c>
      <c r="B2" s="339"/>
      <c r="C2" s="339"/>
      <c r="D2" s="339"/>
      <c r="E2" s="339"/>
      <c r="F2" s="339"/>
      <c r="G2" s="339"/>
      <c r="H2" s="339"/>
    </row>
    <row r="3" spans="1:8" ht="20.45" customHeight="1">
      <c r="A3" s="340" t="str">
        <f>'48'!A3:F3</f>
        <v>(Kèm theo Báo cáo số    /BC-UBND ngày 06 tháng 12 năm 2023 của UBND xã Chiềng Đông)</v>
      </c>
      <c r="B3" s="340"/>
      <c r="C3" s="340"/>
      <c r="D3" s="340"/>
      <c r="E3" s="340"/>
      <c r="F3" s="340"/>
      <c r="G3" s="340"/>
      <c r="H3" s="340"/>
    </row>
    <row r="4" spans="1:8" hidden="1">
      <c r="A4" s="340" t="str">
        <f>'48'!A4:F4</f>
        <v>(Kèm theo Tờ trình số 40/TTr-UBND ngày 15 tháng 06 năm 2023 của UBND xã Chiềng Sàng)</v>
      </c>
      <c r="B4" s="340"/>
      <c r="C4" s="340"/>
      <c r="D4" s="340"/>
      <c r="E4" s="340"/>
      <c r="F4" s="340"/>
      <c r="G4" s="340"/>
      <c r="H4" s="340"/>
    </row>
    <row r="5" spans="1:8" ht="4.9000000000000004" hidden="1" customHeight="1">
      <c r="A5" s="340" t="str">
        <f>'48'!A5:F5</f>
        <v>(Kèm theo Nghị quyết số: 29/NQ-HĐND ngày 30 tháng 06 năm 2023 của Hội đồng nhân dân xã Chiềng Sàng)</v>
      </c>
      <c r="B5" s="340"/>
      <c r="C5" s="340"/>
      <c r="D5" s="340"/>
      <c r="E5" s="340"/>
      <c r="F5" s="340"/>
      <c r="G5" s="340"/>
      <c r="H5" s="340"/>
    </row>
    <row r="6" spans="1:8">
      <c r="H6" s="2" t="s">
        <v>477</v>
      </c>
    </row>
    <row r="7" spans="1:8" ht="21" customHeight="1">
      <c r="A7" s="336" t="s">
        <v>1</v>
      </c>
      <c r="B7" s="336" t="s">
        <v>2</v>
      </c>
      <c r="C7" s="330" t="s">
        <v>227</v>
      </c>
      <c r="D7" s="331"/>
      <c r="E7" s="336" t="s">
        <v>537</v>
      </c>
      <c r="F7" s="328" t="s">
        <v>538</v>
      </c>
      <c r="G7" s="336" t="s">
        <v>110</v>
      </c>
      <c r="H7" s="336"/>
    </row>
    <row r="8" spans="1:8" ht="47.25">
      <c r="A8" s="336"/>
      <c r="B8" s="336"/>
      <c r="C8" s="5" t="s">
        <v>535</v>
      </c>
      <c r="D8" s="5" t="s">
        <v>536</v>
      </c>
      <c r="E8" s="336"/>
      <c r="F8" s="329"/>
      <c r="G8" s="5" t="s">
        <v>539</v>
      </c>
      <c r="H8" s="5" t="s">
        <v>540</v>
      </c>
    </row>
    <row r="9" spans="1:8">
      <c r="A9" s="5" t="s">
        <v>3</v>
      </c>
      <c r="B9" s="5" t="s">
        <v>4</v>
      </c>
      <c r="C9" s="5">
        <v>1</v>
      </c>
      <c r="D9" s="5">
        <v>2</v>
      </c>
      <c r="E9" s="5">
        <v>3</v>
      </c>
      <c r="F9" s="5">
        <v>4</v>
      </c>
      <c r="G9" s="5" t="s">
        <v>113</v>
      </c>
      <c r="H9" s="5" t="s">
        <v>114</v>
      </c>
    </row>
    <row r="10" spans="1:8">
      <c r="A10" s="5" t="s">
        <v>3</v>
      </c>
      <c r="B10" s="6" t="s">
        <v>508</v>
      </c>
      <c r="C10" s="27">
        <f>C11+C44+C45+C52</f>
        <v>263500000</v>
      </c>
      <c r="D10" s="27">
        <f>D11+D44+D45+D52</f>
        <v>263500000</v>
      </c>
      <c r="E10" s="27">
        <f>E11+E44+E45+E52</f>
        <v>386200533</v>
      </c>
      <c r="F10" s="27">
        <f>F11+F44+F45+F52</f>
        <v>388936447</v>
      </c>
      <c r="G10" s="28">
        <f>E10/C10*100</f>
        <v>146.56566717267552</v>
      </c>
      <c r="H10" s="28">
        <f>F10/D10*100</f>
        <v>147.60396470588236</v>
      </c>
    </row>
    <row r="11" spans="1:8">
      <c r="A11" s="5" t="s">
        <v>14</v>
      </c>
      <c r="B11" s="6" t="s">
        <v>541</v>
      </c>
      <c r="C11" s="27">
        <f>C12+C14+C16+C18+C20+C21+C24+C25+C31+C32+C33+C34+C35+C36+C38+C39+C40+C41+C42+C43</f>
        <v>263500000</v>
      </c>
      <c r="D11" s="27">
        <f>D12+D14+D16+D18+D20+D21+D24+D25+D31+D32+D33+D34+D35+D36+D38+D39+D40+D41+D42+D43</f>
        <v>263500000</v>
      </c>
      <c r="E11" s="27">
        <f>E12+E14+E16+E18+E20+E21+E24+E25+E31+E32+E33+E34+E35+E36+E38+E39+E40+E41+E42+E43</f>
        <v>386200533</v>
      </c>
      <c r="F11" s="27">
        <f>F12+F14+F16+F18+F20+F21+F24+F25+F31+F32+F33+F34+F35+F36+F38+F39+F40+F41+F42+F43</f>
        <v>388936447</v>
      </c>
      <c r="G11" s="28">
        <f>E11/C11*100</f>
        <v>146.56566717267552</v>
      </c>
      <c r="H11" s="28">
        <f>F11/D11*100</f>
        <v>147.60396470588236</v>
      </c>
    </row>
    <row r="12" spans="1:8">
      <c r="A12" s="400">
        <v>1</v>
      </c>
      <c r="B12" s="7" t="s">
        <v>115</v>
      </c>
      <c r="C12" s="401"/>
      <c r="D12" s="404"/>
      <c r="E12" s="401"/>
      <c r="F12" s="401"/>
      <c r="G12" s="402"/>
      <c r="H12" s="402"/>
    </row>
    <row r="13" spans="1:8">
      <c r="A13" s="400"/>
      <c r="B13" s="7" t="s">
        <v>116</v>
      </c>
      <c r="C13" s="401"/>
      <c r="D13" s="405"/>
      <c r="E13" s="401"/>
      <c r="F13" s="401"/>
      <c r="G13" s="402"/>
      <c r="H13" s="402"/>
    </row>
    <row r="14" spans="1:8">
      <c r="A14" s="4">
        <v>2</v>
      </c>
      <c r="B14" s="7" t="s">
        <v>275</v>
      </c>
      <c r="C14" s="29">
        <f t="shared" ref="C14:H14" si="0">SUM(C15)</f>
        <v>142500000</v>
      </c>
      <c r="D14" s="29">
        <f t="shared" si="0"/>
        <v>142500000</v>
      </c>
      <c r="E14" s="29">
        <f t="shared" si="0"/>
        <v>228173710</v>
      </c>
      <c r="F14" s="29">
        <f t="shared" si="0"/>
        <v>228173710</v>
      </c>
      <c r="G14" s="33">
        <f t="shared" si="0"/>
        <v>160.12190175438596</v>
      </c>
      <c r="H14" s="33">
        <f t="shared" si="0"/>
        <v>160.12190175438596</v>
      </c>
    </row>
    <row r="15" spans="1:8" ht="23.45" customHeight="1">
      <c r="A15" s="32" t="s">
        <v>5</v>
      </c>
      <c r="B15" s="8" t="s">
        <v>479</v>
      </c>
      <c r="C15" s="29">
        <v>142500000</v>
      </c>
      <c r="D15" s="29">
        <f>C15</f>
        <v>142500000</v>
      </c>
      <c r="E15" s="29">
        <v>228173710</v>
      </c>
      <c r="F15" s="29">
        <f>E15</f>
        <v>228173710</v>
      </c>
      <c r="G15" s="31">
        <f>E15/C15*100</f>
        <v>160.12190175438596</v>
      </c>
      <c r="H15" s="31">
        <f>F15/D15*100</f>
        <v>160.12190175438596</v>
      </c>
    </row>
    <row r="16" spans="1:8" ht="31.5">
      <c r="A16" s="400">
        <v>3</v>
      </c>
      <c r="B16" s="7" t="s">
        <v>89</v>
      </c>
      <c r="C16" s="401"/>
      <c r="D16" s="404"/>
      <c r="E16" s="401"/>
      <c r="F16" s="401"/>
      <c r="G16" s="402"/>
      <c r="H16" s="402"/>
    </row>
    <row r="17" spans="1:8">
      <c r="A17" s="400"/>
      <c r="B17" s="7" t="s">
        <v>116</v>
      </c>
      <c r="C17" s="401"/>
      <c r="D17" s="405"/>
      <c r="E17" s="401"/>
      <c r="F17" s="401"/>
      <c r="G17" s="402"/>
      <c r="H17" s="402"/>
    </row>
    <row r="18" spans="1:8">
      <c r="A18" s="400">
        <v>4</v>
      </c>
      <c r="B18" s="7" t="s">
        <v>90</v>
      </c>
      <c r="C18" s="401"/>
      <c r="D18" s="404"/>
      <c r="E18" s="401"/>
      <c r="F18" s="401"/>
      <c r="G18" s="402"/>
      <c r="H18" s="402"/>
    </row>
    <row r="19" spans="1:8">
      <c r="A19" s="400"/>
      <c r="B19" s="7" t="s">
        <v>116</v>
      </c>
      <c r="C19" s="401"/>
      <c r="D19" s="405"/>
      <c r="E19" s="401"/>
      <c r="F19" s="401"/>
      <c r="G19" s="402"/>
      <c r="H19" s="402"/>
    </row>
    <row r="20" spans="1:8">
      <c r="A20" s="4">
        <v>5</v>
      </c>
      <c r="B20" s="7" t="s">
        <v>91</v>
      </c>
      <c r="C20" s="29">
        <f>73000000+15000000</f>
        <v>88000000</v>
      </c>
      <c r="D20" s="29">
        <f>C20</f>
        <v>88000000</v>
      </c>
      <c r="E20" s="29">
        <v>120659737</v>
      </c>
      <c r="F20" s="29">
        <f>E20</f>
        <v>120659737</v>
      </c>
      <c r="G20" s="31">
        <f>E20/C20*100</f>
        <v>137.1133375</v>
      </c>
      <c r="H20" s="31">
        <f>F20/D20*100</f>
        <v>137.1133375</v>
      </c>
    </row>
    <row r="21" spans="1:8">
      <c r="A21" s="4">
        <v>6</v>
      </c>
      <c r="B21" s="7" t="s">
        <v>92</v>
      </c>
      <c r="C21" s="29"/>
      <c r="D21" s="29"/>
      <c r="E21" s="29"/>
      <c r="F21" s="29"/>
      <c r="G21" s="30"/>
      <c r="H21" s="30"/>
    </row>
    <row r="22" spans="1:8" ht="31.5">
      <c r="A22" s="4" t="s">
        <v>5</v>
      </c>
      <c r="B22" s="8" t="s">
        <v>276</v>
      </c>
      <c r="C22" s="29"/>
      <c r="D22" s="29"/>
      <c r="E22" s="29"/>
      <c r="F22" s="29"/>
      <c r="G22" s="30"/>
      <c r="H22" s="30"/>
    </row>
    <row r="23" spans="1:8">
      <c r="A23" s="4" t="s">
        <v>5</v>
      </c>
      <c r="B23" s="8" t="s">
        <v>127</v>
      </c>
      <c r="C23" s="29"/>
      <c r="D23" s="29"/>
      <c r="E23" s="29"/>
      <c r="F23" s="29"/>
      <c r="G23" s="30"/>
      <c r="H23" s="30"/>
    </row>
    <row r="24" spans="1:8">
      <c r="A24" s="4">
        <v>7</v>
      </c>
      <c r="B24" s="7" t="s">
        <v>149</v>
      </c>
      <c r="C24" s="29">
        <v>4500000</v>
      </c>
      <c r="D24" s="29">
        <f>C24</f>
        <v>4500000</v>
      </c>
      <c r="E24" s="29">
        <v>1764086</v>
      </c>
      <c r="F24" s="29">
        <v>4500000</v>
      </c>
      <c r="G24" s="31">
        <f>E24/C24*100</f>
        <v>39.201911111111109</v>
      </c>
      <c r="H24" s="31">
        <f>F24/D24*100</f>
        <v>100</v>
      </c>
    </row>
    <row r="25" spans="1:8">
      <c r="A25" s="4">
        <v>8</v>
      </c>
      <c r="B25" s="7" t="s">
        <v>277</v>
      </c>
      <c r="C25" s="29">
        <f>SUM(C26:C30)</f>
        <v>26500000</v>
      </c>
      <c r="D25" s="29">
        <f>SUM(D26:D30)</f>
        <v>26500000</v>
      </c>
      <c r="E25" s="29">
        <f>SUM(E26:E30)</f>
        <v>29189000</v>
      </c>
      <c r="F25" s="29">
        <f>SUM(F26:F30)</f>
        <v>29189000</v>
      </c>
      <c r="G25" s="31">
        <f>E25/C25*100</f>
        <v>110.14716981132075</v>
      </c>
      <c r="H25" s="31">
        <f>F25/D25*100</f>
        <v>110.14716981132075</v>
      </c>
    </row>
    <row r="26" spans="1:8">
      <c r="A26" s="4" t="s">
        <v>5</v>
      </c>
      <c r="B26" s="8" t="s">
        <v>150</v>
      </c>
      <c r="C26" s="29"/>
      <c r="D26" s="29"/>
      <c r="E26" s="29"/>
      <c r="F26" s="29"/>
      <c r="G26" s="17"/>
      <c r="H26" s="17"/>
    </row>
    <row r="27" spans="1:8">
      <c r="A27" s="4" t="s">
        <v>5</v>
      </c>
      <c r="B27" s="8" t="s">
        <v>151</v>
      </c>
      <c r="C27" s="29"/>
      <c r="D27" s="29"/>
      <c r="E27" s="29"/>
      <c r="F27" s="29"/>
      <c r="G27" s="17"/>
      <c r="H27" s="17"/>
    </row>
    <row r="28" spans="1:8">
      <c r="A28" s="4" t="s">
        <v>5</v>
      </c>
      <c r="B28" s="8" t="s">
        <v>152</v>
      </c>
      <c r="C28" s="29"/>
      <c r="D28" s="29"/>
      <c r="E28" s="29"/>
      <c r="F28" s="29"/>
      <c r="G28" s="17"/>
      <c r="H28" s="17"/>
    </row>
    <row r="29" spans="1:8">
      <c r="A29" s="4" t="s">
        <v>5</v>
      </c>
      <c r="B29" s="8" t="s">
        <v>278</v>
      </c>
      <c r="C29" s="29">
        <v>12000000</v>
      </c>
      <c r="D29" s="29">
        <f>C29</f>
        <v>12000000</v>
      </c>
      <c r="E29" s="29">
        <v>14089000</v>
      </c>
      <c r="F29" s="29">
        <f>E29</f>
        <v>14089000</v>
      </c>
      <c r="G29" s="31">
        <f>E29/C29*100</f>
        <v>117.40833333333333</v>
      </c>
      <c r="H29" s="31">
        <f>F29/D29*100</f>
        <v>117.40833333333333</v>
      </c>
    </row>
    <row r="30" spans="1:8">
      <c r="A30" s="44" t="s">
        <v>5</v>
      </c>
      <c r="B30" s="8" t="s">
        <v>489</v>
      </c>
      <c r="C30" s="29">
        <v>14500000</v>
      </c>
      <c r="D30" s="29">
        <f>C30</f>
        <v>14500000</v>
      </c>
      <c r="E30" s="29">
        <v>15100000</v>
      </c>
      <c r="F30" s="29">
        <f>E30</f>
        <v>15100000</v>
      </c>
      <c r="G30" s="31">
        <f>E30/C30*100</f>
        <v>104.13793103448276</v>
      </c>
      <c r="H30" s="31">
        <f>F30/D30*100</f>
        <v>104.13793103448276</v>
      </c>
    </row>
    <row r="31" spans="1:8">
      <c r="A31" s="4">
        <v>9</v>
      </c>
      <c r="B31" s="7" t="s">
        <v>117</v>
      </c>
      <c r="C31" s="29"/>
      <c r="D31" s="29"/>
      <c r="E31" s="29"/>
      <c r="F31" s="29"/>
      <c r="G31" s="17"/>
      <c r="H31" s="17"/>
    </row>
    <row r="32" spans="1:8">
      <c r="A32" s="4">
        <v>10</v>
      </c>
      <c r="B32" s="7" t="s">
        <v>118</v>
      </c>
      <c r="C32" s="29"/>
      <c r="D32" s="29"/>
      <c r="E32" s="29"/>
      <c r="F32" s="29"/>
      <c r="G32" s="17"/>
      <c r="H32" s="17"/>
    </row>
    <row r="33" spans="1:8">
      <c r="A33" s="4">
        <v>11</v>
      </c>
      <c r="B33" s="7" t="s">
        <v>119</v>
      </c>
      <c r="C33" s="29"/>
      <c r="D33" s="29"/>
      <c r="E33" s="29"/>
      <c r="F33" s="29"/>
      <c r="G33" s="17"/>
      <c r="H33" s="17"/>
    </row>
    <row r="34" spans="1:8">
      <c r="A34" s="4">
        <v>12</v>
      </c>
      <c r="B34" s="7" t="s">
        <v>93</v>
      </c>
      <c r="C34" s="29"/>
      <c r="D34" s="29"/>
      <c r="E34" s="29"/>
      <c r="F34" s="29"/>
      <c r="G34" s="17"/>
      <c r="H34" s="17"/>
    </row>
    <row r="35" spans="1:8" ht="31.5">
      <c r="A35" s="4">
        <v>13</v>
      </c>
      <c r="B35" s="7" t="s">
        <v>279</v>
      </c>
      <c r="C35" s="29"/>
      <c r="D35" s="29"/>
      <c r="E35" s="29"/>
      <c r="F35" s="29"/>
      <c r="G35" s="17"/>
      <c r="H35" s="17"/>
    </row>
    <row r="36" spans="1:8">
      <c r="A36" s="400">
        <v>14</v>
      </c>
      <c r="B36" s="7" t="s">
        <v>120</v>
      </c>
      <c r="C36" s="401"/>
      <c r="D36" s="404"/>
      <c r="E36" s="401"/>
      <c r="F36" s="401"/>
      <c r="G36" s="402"/>
      <c r="H36" s="402"/>
    </row>
    <row r="37" spans="1:8">
      <c r="A37" s="400"/>
      <c r="B37" s="7" t="s">
        <v>116</v>
      </c>
      <c r="C37" s="401"/>
      <c r="D37" s="405"/>
      <c r="E37" s="401"/>
      <c r="F37" s="401"/>
      <c r="G37" s="402"/>
      <c r="H37" s="402"/>
    </row>
    <row r="38" spans="1:8">
      <c r="A38" s="4">
        <v>15</v>
      </c>
      <c r="B38" s="7" t="s">
        <v>121</v>
      </c>
      <c r="C38" s="29"/>
      <c r="D38" s="29"/>
      <c r="E38" s="29"/>
      <c r="F38" s="29"/>
      <c r="G38" s="29"/>
      <c r="H38" s="29"/>
    </row>
    <row r="39" spans="1:8">
      <c r="A39" s="4">
        <v>16</v>
      </c>
      <c r="B39" s="7" t="s">
        <v>122</v>
      </c>
      <c r="C39" s="29">
        <v>2000000</v>
      </c>
      <c r="D39" s="29">
        <f>C39</f>
        <v>2000000</v>
      </c>
      <c r="E39" s="29">
        <v>6414000</v>
      </c>
      <c r="F39" s="29">
        <f>E39</f>
        <v>6414000</v>
      </c>
      <c r="G39" s="31"/>
      <c r="H39" s="31"/>
    </row>
    <row r="40" spans="1:8">
      <c r="A40" s="4">
        <v>17</v>
      </c>
      <c r="B40" s="7" t="s">
        <v>123</v>
      </c>
      <c r="C40" s="29"/>
      <c r="D40" s="29"/>
      <c r="E40" s="29"/>
      <c r="F40" s="29"/>
      <c r="G40" s="29"/>
      <c r="H40" s="29"/>
    </row>
    <row r="41" spans="1:8">
      <c r="A41" s="4">
        <v>18</v>
      </c>
      <c r="B41" s="7" t="s">
        <v>124</v>
      </c>
      <c r="C41" s="29"/>
      <c r="D41" s="29"/>
      <c r="E41" s="29"/>
      <c r="F41" s="29"/>
      <c r="G41" s="29"/>
      <c r="H41" s="29"/>
    </row>
    <row r="42" spans="1:8" ht="47.25">
      <c r="A42" s="4">
        <v>19</v>
      </c>
      <c r="B42" s="7" t="s">
        <v>280</v>
      </c>
      <c r="C42" s="29"/>
      <c r="D42" s="29"/>
      <c r="E42" s="29"/>
      <c r="F42" s="29"/>
      <c r="G42" s="29"/>
      <c r="H42" s="29"/>
    </row>
    <row r="43" spans="1:8">
      <c r="A43" s="4">
        <v>20</v>
      </c>
      <c r="B43" s="7" t="s">
        <v>125</v>
      </c>
      <c r="C43" s="29"/>
      <c r="D43" s="29"/>
      <c r="E43" s="29"/>
      <c r="F43" s="29"/>
      <c r="G43" s="17"/>
      <c r="H43" s="17"/>
    </row>
    <row r="44" spans="1:8">
      <c r="A44" s="5" t="s">
        <v>10</v>
      </c>
      <c r="B44" s="6" t="s">
        <v>94</v>
      </c>
      <c r="C44" s="29"/>
      <c r="D44" s="29"/>
      <c r="E44" s="29"/>
      <c r="F44" s="29"/>
      <c r="G44" s="17"/>
      <c r="H44" s="17"/>
    </row>
    <row r="45" spans="1:8">
      <c r="A45" s="5" t="s">
        <v>11</v>
      </c>
      <c r="B45" s="6" t="s">
        <v>281</v>
      </c>
      <c r="C45" s="29"/>
      <c r="D45" s="29"/>
      <c r="E45" s="29"/>
      <c r="F45" s="29"/>
      <c r="G45" s="17"/>
      <c r="H45" s="17"/>
    </row>
    <row r="46" spans="1:8">
      <c r="A46" s="4">
        <v>1</v>
      </c>
      <c r="B46" s="7" t="s">
        <v>153</v>
      </c>
      <c r="C46" s="29"/>
      <c r="D46" s="29"/>
      <c r="E46" s="29"/>
      <c r="F46" s="29"/>
      <c r="G46" s="17"/>
      <c r="H46" s="17"/>
    </row>
    <row r="47" spans="1:8">
      <c r="A47" s="4">
        <v>2</v>
      </c>
      <c r="B47" s="7" t="s">
        <v>126</v>
      </c>
      <c r="C47" s="29"/>
      <c r="D47" s="29"/>
      <c r="E47" s="29"/>
      <c r="F47" s="29"/>
      <c r="G47" s="17"/>
      <c r="H47" s="17"/>
    </row>
    <row r="48" spans="1:8">
      <c r="A48" s="4">
        <v>3</v>
      </c>
      <c r="B48" s="7" t="s">
        <v>282</v>
      </c>
      <c r="C48" s="29"/>
      <c r="D48" s="29"/>
      <c r="E48" s="29"/>
      <c r="F48" s="29"/>
      <c r="G48" s="17"/>
      <c r="H48" s="17"/>
    </row>
    <row r="49" spans="1:8">
      <c r="A49" s="4">
        <v>4</v>
      </c>
      <c r="B49" s="7" t="s">
        <v>283</v>
      </c>
      <c r="C49" s="29"/>
      <c r="D49" s="29"/>
      <c r="E49" s="29"/>
      <c r="F49" s="29"/>
      <c r="G49" s="17"/>
      <c r="H49" s="17"/>
    </row>
    <row r="50" spans="1:8">
      <c r="A50" s="4">
        <v>5</v>
      </c>
      <c r="B50" s="7" t="s">
        <v>284</v>
      </c>
      <c r="C50" s="29"/>
      <c r="D50" s="29"/>
      <c r="E50" s="29"/>
      <c r="F50" s="29"/>
      <c r="G50" s="17"/>
      <c r="H50" s="17"/>
    </row>
    <row r="51" spans="1:8">
      <c r="A51" s="4">
        <v>6</v>
      </c>
      <c r="B51" s="7" t="s">
        <v>128</v>
      </c>
      <c r="C51" s="29"/>
      <c r="D51" s="29"/>
      <c r="E51" s="29"/>
      <c r="F51" s="29"/>
      <c r="G51" s="17"/>
      <c r="H51" s="17"/>
    </row>
    <row r="52" spans="1:8">
      <c r="A52" s="5" t="s">
        <v>12</v>
      </c>
      <c r="B52" s="6" t="s">
        <v>129</v>
      </c>
      <c r="C52" s="29"/>
      <c r="D52" s="29"/>
      <c r="E52" s="29"/>
      <c r="F52" s="29"/>
      <c r="G52" s="17"/>
      <c r="H52" s="17"/>
    </row>
    <row r="53" spans="1:8">
      <c r="A53" s="5" t="s">
        <v>4</v>
      </c>
      <c r="B53" s="6" t="s">
        <v>285</v>
      </c>
      <c r="C53" s="29"/>
      <c r="D53" s="29"/>
      <c r="E53" s="29"/>
      <c r="F53" s="29"/>
      <c r="G53" s="17"/>
      <c r="H53" s="17"/>
    </row>
    <row r="54" spans="1:8">
      <c r="A54" s="5" t="s">
        <v>13</v>
      </c>
      <c r="B54" s="6" t="s">
        <v>286</v>
      </c>
      <c r="C54" s="29"/>
      <c r="D54" s="29"/>
      <c r="E54" s="27">
        <v>51933200</v>
      </c>
      <c r="F54" s="27">
        <f>E54</f>
        <v>51933200</v>
      </c>
      <c r="G54" s="17"/>
      <c r="H54" s="17"/>
    </row>
    <row r="55" spans="1:8" ht="31.5">
      <c r="A55" s="5" t="s">
        <v>16</v>
      </c>
      <c r="B55" s="6" t="s">
        <v>287</v>
      </c>
      <c r="C55" s="29"/>
      <c r="D55" s="29"/>
      <c r="E55" s="27">
        <v>762041835</v>
      </c>
      <c r="F55" s="27">
        <f>E55</f>
        <v>762041835</v>
      </c>
      <c r="G55" s="17"/>
      <c r="H55" s="17"/>
    </row>
    <row r="56" spans="1:8" customFormat="1">
      <c r="A56" s="5"/>
      <c r="B56" s="6" t="s">
        <v>288</v>
      </c>
      <c r="C56" s="35">
        <f>C57+C80+C85</f>
        <v>4331517000</v>
      </c>
      <c r="D56" s="35">
        <f>D57+D80+D85</f>
        <v>5397639735</v>
      </c>
      <c r="E56" s="45">
        <f>E57+E80+E85</f>
        <v>106.58154868144348</v>
      </c>
    </row>
    <row r="57" spans="1:8" customFormat="1">
      <c r="A57" s="5" t="s">
        <v>3</v>
      </c>
      <c r="B57" s="6" t="s">
        <v>289</v>
      </c>
      <c r="C57" s="38">
        <f>C58+C68+C76+C77+C78+C79</f>
        <v>4331517000</v>
      </c>
      <c r="D57" s="38">
        <f>D58+D68+D76+D77+D78+D79</f>
        <v>4616597900</v>
      </c>
      <c r="E57" s="39">
        <f>E58+E68+E76+E77+E78+E79</f>
        <v>106.58154868144348</v>
      </c>
    </row>
    <row r="58" spans="1:8" customFormat="1">
      <c r="A58" s="5" t="s">
        <v>14</v>
      </c>
      <c r="B58" s="6" t="s">
        <v>107</v>
      </c>
      <c r="C58" s="7"/>
      <c r="D58" s="7"/>
      <c r="E58" s="7"/>
    </row>
    <row r="59" spans="1:8" customFormat="1">
      <c r="A59" s="4">
        <v>1</v>
      </c>
      <c r="B59" s="7" t="s">
        <v>290</v>
      </c>
      <c r="C59" s="7"/>
      <c r="D59" s="7"/>
      <c r="E59" s="7"/>
    </row>
    <row r="60" spans="1:8" customFormat="1">
      <c r="A60" s="4"/>
      <c r="B60" s="8" t="s">
        <v>135</v>
      </c>
      <c r="C60" s="7"/>
      <c r="D60" s="7"/>
      <c r="E60" s="7"/>
    </row>
    <row r="61" spans="1:8" customFormat="1">
      <c r="A61" s="4" t="s">
        <v>5</v>
      </c>
      <c r="B61" s="8" t="s">
        <v>136</v>
      </c>
      <c r="C61" s="7"/>
      <c r="D61" s="7"/>
      <c r="E61" s="7"/>
    </row>
    <row r="62" spans="1:8" customFormat="1">
      <c r="A62" s="4" t="s">
        <v>5</v>
      </c>
      <c r="B62" s="8" t="s">
        <v>224</v>
      </c>
      <c r="C62" s="7"/>
      <c r="D62" s="7"/>
      <c r="E62" s="7"/>
    </row>
    <row r="63" spans="1:8" customFormat="1">
      <c r="A63" s="4"/>
      <c r="B63" s="8" t="s">
        <v>138</v>
      </c>
      <c r="C63" s="7"/>
      <c r="D63" s="7"/>
      <c r="E63" s="7"/>
    </row>
    <row r="64" spans="1:8" customFormat="1">
      <c r="A64" s="4" t="s">
        <v>5</v>
      </c>
      <c r="B64" s="8" t="s">
        <v>139</v>
      </c>
      <c r="C64" s="7"/>
      <c r="D64" s="7"/>
      <c r="E64" s="7"/>
    </row>
    <row r="65" spans="1:7" customFormat="1">
      <c r="A65" s="4" t="s">
        <v>5</v>
      </c>
      <c r="B65" s="8" t="s">
        <v>169</v>
      </c>
      <c r="C65" s="7"/>
      <c r="D65" s="7"/>
      <c r="E65" s="7"/>
    </row>
    <row r="66" spans="1:7" customFormat="1" ht="63">
      <c r="A66" s="4">
        <v>2</v>
      </c>
      <c r="B66" s="7" t="s">
        <v>140</v>
      </c>
      <c r="C66" s="7"/>
      <c r="D66" s="7"/>
      <c r="E66" s="7"/>
    </row>
    <row r="67" spans="1:7" customFormat="1">
      <c r="A67" s="4">
        <v>3</v>
      </c>
      <c r="B67" s="7" t="s">
        <v>141</v>
      </c>
      <c r="C67" s="7"/>
      <c r="D67" s="7"/>
      <c r="E67" s="7"/>
    </row>
    <row r="68" spans="1:7" customFormat="1">
      <c r="A68" s="5" t="s">
        <v>10</v>
      </c>
      <c r="B68" s="6" t="s">
        <v>18</v>
      </c>
      <c r="C68" s="35">
        <f>SUM(C69:C75)</f>
        <v>4331517000</v>
      </c>
      <c r="D68" s="35">
        <f>SUM(D69:D75)</f>
        <v>4616597900</v>
      </c>
      <c r="E68" s="36">
        <f>D68/C68*100</f>
        <v>106.58154868144348</v>
      </c>
    </row>
    <row r="69" spans="1:7" customFormat="1">
      <c r="A69" s="4">
        <v>1</v>
      </c>
      <c r="B69" s="7" t="s">
        <v>481</v>
      </c>
      <c r="C69" s="34">
        <v>415132000</v>
      </c>
      <c r="D69" s="34">
        <v>418379800</v>
      </c>
      <c r="E69" s="33">
        <f>D69/C69*100</f>
        <v>100.78235356464931</v>
      </c>
    </row>
    <row r="70" spans="1:7" customFormat="1">
      <c r="A70" s="4">
        <v>2</v>
      </c>
      <c r="B70" s="7" t="s">
        <v>483</v>
      </c>
      <c r="C70" s="34">
        <v>20000000</v>
      </c>
      <c r="D70" s="34">
        <v>20000000</v>
      </c>
      <c r="E70" s="33">
        <f t="shared" ref="E70:E75" si="1">D70/C70*100</f>
        <v>100</v>
      </c>
    </row>
    <row r="71" spans="1:7" customFormat="1">
      <c r="A71" s="4">
        <v>3</v>
      </c>
      <c r="B71" s="7" t="s">
        <v>482</v>
      </c>
      <c r="C71" s="34">
        <v>162320000</v>
      </c>
      <c r="D71" s="34">
        <v>130864000</v>
      </c>
      <c r="E71" s="33">
        <f t="shared" si="1"/>
        <v>80.620995564317397</v>
      </c>
    </row>
    <row r="72" spans="1:7" customFormat="1">
      <c r="A72" s="4">
        <v>4</v>
      </c>
      <c r="B72" s="7" t="s">
        <v>180</v>
      </c>
      <c r="C72" s="34">
        <v>78000000</v>
      </c>
      <c r="D72" s="34">
        <v>86414000</v>
      </c>
      <c r="E72" s="33">
        <f t="shared" si="1"/>
        <v>110.78717948717949</v>
      </c>
    </row>
    <row r="73" spans="1:7" customFormat="1">
      <c r="A73" s="4">
        <v>5</v>
      </c>
      <c r="B73" s="7" t="s">
        <v>181</v>
      </c>
      <c r="C73" s="34">
        <v>30000000</v>
      </c>
      <c r="D73" s="34">
        <f>57040000-19000000</f>
        <v>38040000</v>
      </c>
      <c r="E73" s="33"/>
      <c r="G73" s="46"/>
    </row>
    <row r="74" spans="1:7" customFormat="1">
      <c r="A74" s="4">
        <v>6</v>
      </c>
      <c r="B74" s="7" t="s">
        <v>484</v>
      </c>
      <c r="C74" s="34">
        <f>3258375000</f>
        <v>3258375000</v>
      </c>
      <c r="D74" s="34">
        <v>3564245000</v>
      </c>
      <c r="E74" s="33">
        <f t="shared" si="1"/>
        <v>109.38719453715426</v>
      </c>
    </row>
    <row r="75" spans="1:7" customFormat="1">
      <c r="A75" s="4">
        <v>7</v>
      </c>
      <c r="B75" s="7" t="s">
        <v>485</v>
      </c>
      <c r="C75" s="34">
        <v>367690000</v>
      </c>
      <c r="D75" s="34">
        <v>358655100</v>
      </c>
      <c r="E75" s="33">
        <f t="shared" si="1"/>
        <v>97.54279420163725</v>
      </c>
    </row>
    <row r="76" spans="1:7" customFormat="1" ht="15.6" customHeight="1">
      <c r="A76" s="5" t="s">
        <v>11</v>
      </c>
      <c r="B76" s="6" t="s">
        <v>19</v>
      </c>
      <c r="C76" s="7"/>
      <c r="D76" s="7"/>
      <c r="E76" s="7"/>
    </row>
    <row r="77" spans="1:7" customFormat="1">
      <c r="A77" s="5" t="s">
        <v>12</v>
      </c>
      <c r="B77" s="6" t="s">
        <v>80</v>
      </c>
      <c r="C77" s="7"/>
      <c r="D77" s="7"/>
      <c r="E77" s="7"/>
    </row>
    <row r="78" spans="1:7" customFormat="1" ht="15.6" customHeight="1">
      <c r="A78" s="5" t="s">
        <v>26</v>
      </c>
      <c r="B78" s="6" t="s">
        <v>81</v>
      </c>
      <c r="C78" s="37"/>
      <c r="D78" s="17"/>
      <c r="E78" s="7"/>
    </row>
    <row r="79" spans="1:7" customFormat="1">
      <c r="A79" s="5" t="s">
        <v>142</v>
      </c>
      <c r="B79" s="6" t="s">
        <v>20</v>
      </c>
      <c r="C79" s="7"/>
      <c r="D79" s="7"/>
      <c r="E79" s="7"/>
    </row>
    <row r="80" spans="1:7" customFormat="1">
      <c r="A80" s="5" t="s">
        <v>4</v>
      </c>
      <c r="B80" s="6" t="s">
        <v>143</v>
      </c>
      <c r="C80" s="7"/>
      <c r="D80" s="37">
        <f>D81+D83</f>
        <v>19000000</v>
      </c>
      <c r="E80" s="7"/>
    </row>
    <row r="81" spans="1:5" customFormat="1" ht="15.6" customHeight="1">
      <c r="A81" s="5" t="s">
        <v>14</v>
      </c>
      <c r="B81" s="6" t="s">
        <v>83</v>
      </c>
      <c r="C81" s="7"/>
      <c r="D81" s="37">
        <f>D82</f>
        <v>19000000</v>
      </c>
      <c r="E81" s="7"/>
    </row>
    <row r="82" spans="1:5" customFormat="1" ht="55.9" customHeight="1">
      <c r="A82" s="4"/>
      <c r="B82" s="7" t="s">
        <v>486</v>
      </c>
      <c r="C82" s="7"/>
      <c r="D82" s="34">
        <v>19000000</v>
      </c>
      <c r="E82" s="7"/>
    </row>
    <row r="83" spans="1:5" customFormat="1">
      <c r="A83" s="5" t="s">
        <v>10</v>
      </c>
      <c r="B83" s="6" t="s">
        <v>225</v>
      </c>
      <c r="C83" s="7"/>
      <c r="D83" s="7"/>
      <c r="E83" s="7"/>
    </row>
    <row r="84" spans="1:5" customFormat="1">
      <c r="A84" s="4"/>
      <c r="B84" s="7" t="s">
        <v>144</v>
      </c>
      <c r="C84" s="7"/>
      <c r="D84" s="7"/>
      <c r="E84" s="7"/>
    </row>
    <row r="85" spans="1:5" customFormat="1">
      <c r="A85" s="5" t="s">
        <v>13</v>
      </c>
      <c r="B85" s="6" t="s">
        <v>159</v>
      </c>
      <c r="C85" s="7"/>
      <c r="D85" s="37">
        <v>762041835</v>
      </c>
      <c r="E85" s="7"/>
    </row>
  </sheetData>
  <mergeCells count="39">
    <mergeCell ref="H36:H37"/>
    <mergeCell ref="A2:H2"/>
    <mergeCell ref="A4:H4"/>
    <mergeCell ref="A36:A37"/>
    <mergeCell ref="C36:C37"/>
    <mergeCell ref="D36:D37"/>
    <mergeCell ref="E36:E37"/>
    <mergeCell ref="F36:F37"/>
    <mergeCell ref="G36:G37"/>
    <mergeCell ref="H16:H17"/>
    <mergeCell ref="A18:A19"/>
    <mergeCell ref="H18:H19"/>
    <mergeCell ref="A16:A17"/>
    <mergeCell ref="C16:C17"/>
    <mergeCell ref="D16:D17"/>
    <mergeCell ref="E16:E17"/>
    <mergeCell ref="F16:F17"/>
    <mergeCell ref="G16:G17"/>
    <mergeCell ref="C18:C19"/>
    <mergeCell ref="D18:D19"/>
    <mergeCell ref="E18:E19"/>
    <mergeCell ref="F18:F19"/>
    <mergeCell ref="G18:G19"/>
    <mergeCell ref="G12:G13"/>
    <mergeCell ref="H12:H13"/>
    <mergeCell ref="A12:A13"/>
    <mergeCell ref="C12:C13"/>
    <mergeCell ref="D12:D13"/>
    <mergeCell ref="E12:E13"/>
    <mergeCell ref="F12:F13"/>
    <mergeCell ref="A3:H3"/>
    <mergeCell ref="E7:E8"/>
    <mergeCell ref="F7:F8"/>
    <mergeCell ref="A1:H1"/>
    <mergeCell ref="A7:A8"/>
    <mergeCell ref="B7:B8"/>
    <mergeCell ref="C7:D7"/>
    <mergeCell ref="G7:H7"/>
    <mergeCell ref="A5:H5"/>
  </mergeCells>
  <pageMargins left="0.2" right="0.2" top="0.52" bottom="0.49" header="0.42" footer="0.63"/>
  <pageSetup paperSize="9" scale="8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I51"/>
  <sheetViews>
    <sheetView view="pageBreakPreview" topLeftCell="A13" zoomScale="60" zoomScaleNormal="100" workbookViewId="0">
      <selection activeCell="A44" sqref="A44:XFD45"/>
    </sheetView>
  </sheetViews>
  <sheetFormatPr defaultColWidth="11" defaultRowHeight="15.75"/>
  <cols>
    <col min="1" max="1" width="5.42578125" style="52" customWidth="1"/>
    <col min="2" max="2" width="43.42578125" style="52" customWidth="1"/>
    <col min="3" max="3" width="18.28515625" style="52" customWidth="1"/>
    <col min="4" max="5" width="17.7109375" style="52" customWidth="1"/>
    <col min="6" max="6" width="9.85546875" style="52" customWidth="1"/>
    <col min="7" max="8" width="0" style="52" hidden="1" customWidth="1"/>
    <col min="9" max="9" width="13.85546875" style="52" bestFit="1" customWidth="1"/>
    <col min="10" max="248" width="11" style="52"/>
    <col min="249" max="249" width="6.28515625" style="52" customWidth="1"/>
    <col min="250" max="250" width="83.5703125" style="52" customWidth="1"/>
    <col min="251" max="254" width="17.140625" style="52" customWidth="1"/>
    <col min="255" max="255" width="11" style="52"/>
    <col min="256" max="260" width="17.140625" style="52" customWidth="1"/>
    <col min="261" max="504" width="11" style="52"/>
    <col min="505" max="505" width="6.28515625" style="52" customWidth="1"/>
    <col min="506" max="506" width="83.5703125" style="52" customWidth="1"/>
    <col min="507" max="510" width="17.140625" style="52" customWidth="1"/>
    <col min="511" max="511" width="11" style="52"/>
    <col min="512" max="516" width="17.140625" style="52" customWidth="1"/>
    <col min="517" max="760" width="11" style="52"/>
    <col min="761" max="761" width="6.28515625" style="52" customWidth="1"/>
    <col min="762" max="762" width="83.5703125" style="52" customWidth="1"/>
    <col min="763" max="766" width="17.140625" style="52" customWidth="1"/>
    <col min="767" max="767" width="11" style="52"/>
    <col min="768" max="772" width="17.140625" style="52" customWidth="1"/>
    <col min="773" max="1016" width="11" style="52"/>
    <col min="1017" max="1017" width="6.28515625" style="52" customWidth="1"/>
    <col min="1018" max="1018" width="83.5703125" style="52" customWidth="1"/>
    <col min="1019" max="1022" width="17.140625" style="52" customWidth="1"/>
    <col min="1023" max="1023" width="11" style="52"/>
    <col min="1024" max="1028" width="17.140625" style="52" customWidth="1"/>
    <col min="1029" max="1272" width="11" style="52"/>
    <col min="1273" max="1273" width="6.28515625" style="52" customWidth="1"/>
    <col min="1274" max="1274" width="83.5703125" style="52" customWidth="1"/>
    <col min="1275" max="1278" width="17.140625" style="52" customWidth="1"/>
    <col min="1279" max="1279" width="11" style="52"/>
    <col min="1280" max="1284" width="17.140625" style="52" customWidth="1"/>
    <col min="1285" max="1528" width="11" style="52"/>
    <col min="1529" max="1529" width="6.28515625" style="52" customWidth="1"/>
    <col min="1530" max="1530" width="83.5703125" style="52" customWidth="1"/>
    <col min="1531" max="1534" width="17.140625" style="52" customWidth="1"/>
    <col min="1535" max="1535" width="11" style="52"/>
    <col min="1536" max="1540" width="17.140625" style="52" customWidth="1"/>
    <col min="1541" max="1784" width="11" style="52"/>
    <col min="1785" max="1785" width="6.28515625" style="52" customWidth="1"/>
    <col min="1786" max="1786" width="83.5703125" style="52" customWidth="1"/>
    <col min="1787" max="1790" width="17.140625" style="52" customWidth="1"/>
    <col min="1791" max="1791" width="11" style="52"/>
    <col min="1792" max="1796" width="17.140625" style="52" customWidth="1"/>
    <col min="1797" max="2040" width="11" style="52"/>
    <col min="2041" max="2041" width="6.28515625" style="52" customWidth="1"/>
    <col min="2042" max="2042" width="83.5703125" style="52" customWidth="1"/>
    <col min="2043" max="2046" width="17.140625" style="52" customWidth="1"/>
    <col min="2047" max="2047" width="11" style="52"/>
    <col min="2048" max="2052" width="17.140625" style="52" customWidth="1"/>
    <col min="2053" max="2296" width="11" style="52"/>
    <col min="2297" max="2297" width="6.28515625" style="52" customWidth="1"/>
    <col min="2298" max="2298" width="83.5703125" style="52" customWidth="1"/>
    <col min="2299" max="2302" width="17.140625" style="52" customWidth="1"/>
    <col min="2303" max="2303" width="11" style="52"/>
    <col min="2304" max="2308" width="17.140625" style="52" customWidth="1"/>
    <col min="2309" max="2552" width="11" style="52"/>
    <col min="2553" max="2553" width="6.28515625" style="52" customWidth="1"/>
    <col min="2554" max="2554" width="83.5703125" style="52" customWidth="1"/>
    <col min="2555" max="2558" width="17.140625" style="52" customWidth="1"/>
    <col min="2559" max="2559" width="11" style="52"/>
    <col min="2560" max="2564" width="17.140625" style="52" customWidth="1"/>
    <col min="2565" max="2808" width="11" style="52"/>
    <col min="2809" max="2809" width="6.28515625" style="52" customWidth="1"/>
    <col min="2810" max="2810" width="83.5703125" style="52" customWidth="1"/>
    <col min="2811" max="2814" width="17.140625" style="52" customWidth="1"/>
    <col min="2815" max="2815" width="11" style="52"/>
    <col min="2816" max="2820" width="17.140625" style="52" customWidth="1"/>
    <col min="2821" max="3064" width="11" style="52"/>
    <col min="3065" max="3065" width="6.28515625" style="52" customWidth="1"/>
    <col min="3066" max="3066" width="83.5703125" style="52" customWidth="1"/>
    <col min="3067" max="3070" width="17.140625" style="52" customWidth="1"/>
    <col min="3071" max="3071" width="11" style="52"/>
    <col min="3072" max="3076" width="17.140625" style="52" customWidth="1"/>
    <col min="3077" max="3320" width="11" style="52"/>
    <col min="3321" max="3321" width="6.28515625" style="52" customWidth="1"/>
    <col min="3322" max="3322" width="83.5703125" style="52" customWidth="1"/>
    <col min="3323" max="3326" width="17.140625" style="52" customWidth="1"/>
    <col min="3327" max="3327" width="11" style="52"/>
    <col min="3328" max="3332" width="17.140625" style="52" customWidth="1"/>
    <col min="3333" max="3576" width="11" style="52"/>
    <col min="3577" max="3577" width="6.28515625" style="52" customWidth="1"/>
    <col min="3578" max="3578" width="83.5703125" style="52" customWidth="1"/>
    <col min="3579" max="3582" width="17.140625" style="52" customWidth="1"/>
    <col min="3583" max="3583" width="11" style="52"/>
    <col min="3584" max="3588" width="17.140625" style="52" customWidth="1"/>
    <col min="3589" max="3832" width="11" style="52"/>
    <col min="3833" max="3833" width="6.28515625" style="52" customWidth="1"/>
    <col min="3834" max="3834" width="83.5703125" style="52" customWidth="1"/>
    <col min="3835" max="3838" width="17.140625" style="52" customWidth="1"/>
    <col min="3839" max="3839" width="11" style="52"/>
    <col min="3840" max="3844" width="17.140625" style="52" customWidth="1"/>
    <col min="3845" max="4088" width="11" style="52"/>
    <col min="4089" max="4089" width="6.28515625" style="52" customWidth="1"/>
    <col min="4090" max="4090" width="83.5703125" style="52" customWidth="1"/>
    <col min="4091" max="4094" width="17.140625" style="52" customWidth="1"/>
    <col min="4095" max="4095" width="11" style="52"/>
    <col min="4096" max="4100" width="17.140625" style="52" customWidth="1"/>
    <col min="4101" max="4344" width="11" style="52"/>
    <col min="4345" max="4345" width="6.28515625" style="52" customWidth="1"/>
    <col min="4346" max="4346" width="83.5703125" style="52" customWidth="1"/>
    <col min="4347" max="4350" width="17.140625" style="52" customWidth="1"/>
    <col min="4351" max="4351" width="11" style="52"/>
    <col min="4352" max="4356" width="17.140625" style="52" customWidth="1"/>
    <col min="4357" max="4600" width="11" style="52"/>
    <col min="4601" max="4601" width="6.28515625" style="52" customWidth="1"/>
    <col min="4602" max="4602" width="83.5703125" style="52" customWidth="1"/>
    <col min="4603" max="4606" width="17.140625" style="52" customWidth="1"/>
    <col min="4607" max="4607" width="11" style="52"/>
    <col min="4608" max="4612" width="17.140625" style="52" customWidth="1"/>
    <col min="4613" max="4856" width="11" style="52"/>
    <col min="4857" max="4857" width="6.28515625" style="52" customWidth="1"/>
    <col min="4858" max="4858" width="83.5703125" style="52" customWidth="1"/>
    <col min="4859" max="4862" width="17.140625" style="52" customWidth="1"/>
    <col min="4863" max="4863" width="11" style="52"/>
    <col min="4864" max="4868" width="17.140625" style="52" customWidth="1"/>
    <col min="4869" max="5112" width="11" style="52"/>
    <col min="5113" max="5113" width="6.28515625" style="52" customWidth="1"/>
    <col min="5114" max="5114" width="83.5703125" style="52" customWidth="1"/>
    <col min="5115" max="5118" width="17.140625" style="52" customWidth="1"/>
    <col min="5119" max="5119" width="11" style="52"/>
    <col min="5120" max="5124" width="17.140625" style="52" customWidth="1"/>
    <col min="5125" max="5368" width="11" style="52"/>
    <col min="5369" max="5369" width="6.28515625" style="52" customWidth="1"/>
    <col min="5370" max="5370" width="83.5703125" style="52" customWidth="1"/>
    <col min="5371" max="5374" width="17.140625" style="52" customWidth="1"/>
    <col min="5375" max="5375" width="11" style="52"/>
    <col min="5376" max="5380" width="17.140625" style="52" customWidth="1"/>
    <col min="5381" max="5624" width="11" style="52"/>
    <col min="5625" max="5625" width="6.28515625" style="52" customWidth="1"/>
    <col min="5626" max="5626" width="83.5703125" style="52" customWidth="1"/>
    <col min="5627" max="5630" width="17.140625" style="52" customWidth="1"/>
    <col min="5631" max="5631" width="11" style="52"/>
    <col min="5632" max="5636" width="17.140625" style="52" customWidth="1"/>
    <col min="5637" max="5880" width="11" style="52"/>
    <col min="5881" max="5881" width="6.28515625" style="52" customWidth="1"/>
    <col min="5882" max="5882" width="83.5703125" style="52" customWidth="1"/>
    <col min="5883" max="5886" width="17.140625" style="52" customWidth="1"/>
    <col min="5887" max="5887" width="11" style="52"/>
    <col min="5888" max="5892" width="17.140625" style="52" customWidth="1"/>
    <col min="5893" max="6136" width="11" style="52"/>
    <col min="6137" max="6137" width="6.28515625" style="52" customWidth="1"/>
    <col min="6138" max="6138" width="83.5703125" style="52" customWidth="1"/>
    <col min="6139" max="6142" width="17.140625" style="52" customWidth="1"/>
    <col min="6143" max="6143" width="11" style="52"/>
    <col min="6144" max="6148" width="17.140625" style="52" customWidth="1"/>
    <col min="6149" max="6392" width="11" style="52"/>
    <col min="6393" max="6393" width="6.28515625" style="52" customWidth="1"/>
    <col min="6394" max="6394" width="83.5703125" style="52" customWidth="1"/>
    <col min="6395" max="6398" width="17.140625" style="52" customWidth="1"/>
    <col min="6399" max="6399" width="11" style="52"/>
    <col min="6400" max="6404" width="17.140625" style="52" customWidth="1"/>
    <col min="6405" max="6648" width="11" style="52"/>
    <col min="6649" max="6649" width="6.28515625" style="52" customWidth="1"/>
    <col min="6650" max="6650" width="83.5703125" style="52" customWidth="1"/>
    <col min="6651" max="6654" width="17.140625" style="52" customWidth="1"/>
    <col min="6655" max="6655" width="11" style="52"/>
    <col min="6656" max="6660" width="17.140625" style="52" customWidth="1"/>
    <col min="6661" max="6904" width="11" style="52"/>
    <col min="6905" max="6905" width="6.28515625" style="52" customWidth="1"/>
    <col min="6906" max="6906" width="83.5703125" style="52" customWidth="1"/>
    <col min="6907" max="6910" width="17.140625" style="52" customWidth="1"/>
    <col min="6911" max="6911" width="11" style="52"/>
    <col min="6912" max="6916" width="17.140625" style="52" customWidth="1"/>
    <col min="6917" max="7160" width="11" style="52"/>
    <col min="7161" max="7161" width="6.28515625" style="52" customWidth="1"/>
    <col min="7162" max="7162" width="83.5703125" style="52" customWidth="1"/>
    <col min="7163" max="7166" width="17.140625" style="52" customWidth="1"/>
    <col min="7167" max="7167" width="11" style="52"/>
    <col min="7168" max="7172" width="17.140625" style="52" customWidth="1"/>
    <col min="7173" max="7416" width="11" style="52"/>
    <col min="7417" max="7417" width="6.28515625" style="52" customWidth="1"/>
    <col min="7418" max="7418" width="83.5703125" style="52" customWidth="1"/>
    <col min="7419" max="7422" width="17.140625" style="52" customWidth="1"/>
    <col min="7423" max="7423" width="11" style="52"/>
    <col min="7424" max="7428" width="17.140625" style="52" customWidth="1"/>
    <col min="7429" max="7672" width="11" style="52"/>
    <col min="7673" max="7673" width="6.28515625" style="52" customWidth="1"/>
    <col min="7674" max="7674" width="83.5703125" style="52" customWidth="1"/>
    <col min="7675" max="7678" width="17.140625" style="52" customWidth="1"/>
    <col min="7679" max="7679" width="11" style="52"/>
    <col min="7680" max="7684" width="17.140625" style="52" customWidth="1"/>
    <col min="7685" max="7928" width="11" style="52"/>
    <col min="7929" max="7929" width="6.28515625" style="52" customWidth="1"/>
    <col min="7930" max="7930" width="83.5703125" style="52" customWidth="1"/>
    <col min="7931" max="7934" width="17.140625" style="52" customWidth="1"/>
    <col min="7935" max="7935" width="11" style="52"/>
    <col min="7936" max="7940" width="17.140625" style="52" customWidth="1"/>
    <col min="7941" max="8184" width="11" style="52"/>
    <col min="8185" max="8185" width="6.28515625" style="52" customWidth="1"/>
    <col min="8186" max="8186" width="83.5703125" style="52" customWidth="1"/>
    <col min="8187" max="8190" width="17.140625" style="52" customWidth="1"/>
    <col min="8191" max="8191" width="11" style="52"/>
    <col min="8192" max="8196" width="17.140625" style="52" customWidth="1"/>
    <col min="8197" max="8440" width="11" style="52"/>
    <col min="8441" max="8441" width="6.28515625" style="52" customWidth="1"/>
    <col min="8442" max="8442" width="83.5703125" style="52" customWidth="1"/>
    <col min="8443" max="8446" width="17.140625" style="52" customWidth="1"/>
    <col min="8447" max="8447" width="11" style="52"/>
    <col min="8448" max="8452" width="17.140625" style="52" customWidth="1"/>
    <col min="8453" max="8696" width="11" style="52"/>
    <col min="8697" max="8697" width="6.28515625" style="52" customWidth="1"/>
    <col min="8698" max="8698" width="83.5703125" style="52" customWidth="1"/>
    <col min="8699" max="8702" width="17.140625" style="52" customWidth="1"/>
    <col min="8703" max="8703" width="11" style="52"/>
    <col min="8704" max="8708" width="17.140625" style="52" customWidth="1"/>
    <col min="8709" max="8952" width="11" style="52"/>
    <col min="8953" max="8953" width="6.28515625" style="52" customWidth="1"/>
    <col min="8954" max="8954" width="83.5703125" style="52" customWidth="1"/>
    <col min="8955" max="8958" width="17.140625" style="52" customWidth="1"/>
    <col min="8959" max="8959" width="11" style="52"/>
    <col min="8960" max="8964" width="17.140625" style="52" customWidth="1"/>
    <col min="8965" max="9208" width="11" style="52"/>
    <col min="9209" max="9209" width="6.28515625" style="52" customWidth="1"/>
    <col min="9210" max="9210" width="83.5703125" style="52" customWidth="1"/>
    <col min="9211" max="9214" width="17.140625" style="52" customWidth="1"/>
    <col min="9215" max="9215" width="11" style="52"/>
    <col min="9216" max="9220" width="17.140625" style="52" customWidth="1"/>
    <col min="9221" max="9464" width="11" style="52"/>
    <col min="9465" max="9465" width="6.28515625" style="52" customWidth="1"/>
    <col min="9466" max="9466" width="83.5703125" style="52" customWidth="1"/>
    <col min="9467" max="9470" width="17.140625" style="52" customWidth="1"/>
    <col min="9471" max="9471" width="11" style="52"/>
    <col min="9472" max="9476" width="17.140625" style="52" customWidth="1"/>
    <col min="9477" max="9720" width="11" style="52"/>
    <col min="9721" max="9721" width="6.28515625" style="52" customWidth="1"/>
    <col min="9722" max="9722" width="83.5703125" style="52" customWidth="1"/>
    <col min="9723" max="9726" width="17.140625" style="52" customWidth="1"/>
    <col min="9727" max="9727" width="11" style="52"/>
    <col min="9728" max="9732" width="17.140625" style="52" customWidth="1"/>
    <col min="9733" max="9976" width="11" style="52"/>
    <col min="9977" max="9977" width="6.28515625" style="52" customWidth="1"/>
    <col min="9978" max="9978" width="83.5703125" style="52" customWidth="1"/>
    <col min="9979" max="9982" width="17.140625" style="52" customWidth="1"/>
    <col min="9983" max="9983" width="11" style="52"/>
    <col min="9984" max="9988" width="17.140625" style="52" customWidth="1"/>
    <col min="9989" max="10232" width="11" style="52"/>
    <col min="10233" max="10233" width="6.28515625" style="52" customWidth="1"/>
    <col min="10234" max="10234" width="83.5703125" style="52" customWidth="1"/>
    <col min="10235" max="10238" width="17.140625" style="52" customWidth="1"/>
    <col min="10239" max="10239" width="11" style="52"/>
    <col min="10240" max="10244" width="17.140625" style="52" customWidth="1"/>
    <col min="10245" max="10488" width="11" style="52"/>
    <col min="10489" max="10489" width="6.28515625" style="52" customWidth="1"/>
    <col min="10490" max="10490" width="83.5703125" style="52" customWidth="1"/>
    <col min="10491" max="10494" width="17.140625" style="52" customWidth="1"/>
    <col min="10495" max="10495" width="11" style="52"/>
    <col min="10496" max="10500" width="17.140625" style="52" customWidth="1"/>
    <col min="10501" max="10744" width="11" style="52"/>
    <col min="10745" max="10745" width="6.28515625" style="52" customWidth="1"/>
    <col min="10746" max="10746" width="83.5703125" style="52" customWidth="1"/>
    <col min="10747" max="10750" width="17.140625" style="52" customWidth="1"/>
    <col min="10751" max="10751" width="11" style="52"/>
    <col min="10752" max="10756" width="17.140625" style="52" customWidth="1"/>
    <col min="10757" max="11000" width="11" style="52"/>
    <col min="11001" max="11001" width="6.28515625" style="52" customWidth="1"/>
    <col min="11002" max="11002" width="83.5703125" style="52" customWidth="1"/>
    <col min="11003" max="11006" width="17.140625" style="52" customWidth="1"/>
    <col min="11007" max="11007" width="11" style="52"/>
    <col min="11008" max="11012" width="17.140625" style="52" customWidth="1"/>
    <col min="11013" max="11256" width="11" style="52"/>
    <col min="11257" max="11257" width="6.28515625" style="52" customWidth="1"/>
    <col min="11258" max="11258" width="83.5703125" style="52" customWidth="1"/>
    <col min="11259" max="11262" width="17.140625" style="52" customWidth="1"/>
    <col min="11263" max="11263" width="11" style="52"/>
    <col min="11264" max="11268" width="17.140625" style="52" customWidth="1"/>
    <col min="11269" max="11512" width="11" style="52"/>
    <col min="11513" max="11513" width="6.28515625" style="52" customWidth="1"/>
    <col min="11514" max="11514" width="83.5703125" style="52" customWidth="1"/>
    <col min="11515" max="11518" width="17.140625" style="52" customWidth="1"/>
    <col min="11519" max="11519" width="11" style="52"/>
    <col min="11520" max="11524" width="17.140625" style="52" customWidth="1"/>
    <col min="11525" max="11768" width="11" style="52"/>
    <col min="11769" max="11769" width="6.28515625" style="52" customWidth="1"/>
    <col min="11770" max="11770" width="83.5703125" style="52" customWidth="1"/>
    <col min="11771" max="11774" width="17.140625" style="52" customWidth="1"/>
    <col min="11775" max="11775" width="11" style="52"/>
    <col min="11776" max="11780" width="17.140625" style="52" customWidth="1"/>
    <col min="11781" max="12024" width="11" style="52"/>
    <col min="12025" max="12025" width="6.28515625" style="52" customWidth="1"/>
    <col min="12026" max="12026" width="83.5703125" style="52" customWidth="1"/>
    <col min="12027" max="12030" width="17.140625" style="52" customWidth="1"/>
    <col min="12031" max="12031" width="11" style="52"/>
    <col min="12032" max="12036" width="17.140625" style="52" customWidth="1"/>
    <col min="12037" max="12280" width="11" style="52"/>
    <col min="12281" max="12281" width="6.28515625" style="52" customWidth="1"/>
    <col min="12282" max="12282" width="83.5703125" style="52" customWidth="1"/>
    <col min="12283" max="12286" width="17.140625" style="52" customWidth="1"/>
    <col min="12287" max="12287" width="11" style="52"/>
    <col min="12288" max="12292" width="17.140625" style="52" customWidth="1"/>
    <col min="12293" max="12536" width="11" style="52"/>
    <col min="12537" max="12537" width="6.28515625" style="52" customWidth="1"/>
    <col min="12538" max="12538" width="83.5703125" style="52" customWidth="1"/>
    <col min="12539" max="12542" width="17.140625" style="52" customWidth="1"/>
    <col min="12543" max="12543" width="11" style="52"/>
    <col min="12544" max="12548" width="17.140625" style="52" customWidth="1"/>
    <col min="12549" max="12792" width="11" style="52"/>
    <col min="12793" max="12793" width="6.28515625" style="52" customWidth="1"/>
    <col min="12794" max="12794" width="83.5703125" style="52" customWidth="1"/>
    <col min="12795" max="12798" width="17.140625" style="52" customWidth="1"/>
    <col min="12799" max="12799" width="11" style="52"/>
    <col min="12800" max="12804" width="17.140625" style="52" customWidth="1"/>
    <col min="12805" max="13048" width="11" style="52"/>
    <col min="13049" max="13049" width="6.28515625" style="52" customWidth="1"/>
    <col min="13050" max="13050" width="83.5703125" style="52" customWidth="1"/>
    <col min="13051" max="13054" width="17.140625" style="52" customWidth="1"/>
    <col min="13055" max="13055" width="11" style="52"/>
    <col min="13056" max="13060" width="17.140625" style="52" customWidth="1"/>
    <col min="13061" max="13304" width="11" style="52"/>
    <col min="13305" max="13305" width="6.28515625" style="52" customWidth="1"/>
    <col min="13306" max="13306" width="83.5703125" style="52" customWidth="1"/>
    <col min="13307" max="13310" width="17.140625" style="52" customWidth="1"/>
    <col min="13311" max="13311" width="11" style="52"/>
    <col min="13312" max="13316" width="17.140625" style="52" customWidth="1"/>
    <col min="13317" max="13560" width="11" style="52"/>
    <col min="13561" max="13561" width="6.28515625" style="52" customWidth="1"/>
    <col min="13562" max="13562" width="83.5703125" style="52" customWidth="1"/>
    <col min="13563" max="13566" width="17.140625" style="52" customWidth="1"/>
    <col min="13567" max="13567" width="11" style="52"/>
    <col min="13568" max="13572" width="17.140625" style="52" customWidth="1"/>
    <col min="13573" max="13816" width="11" style="52"/>
    <col min="13817" max="13817" width="6.28515625" style="52" customWidth="1"/>
    <col min="13818" max="13818" width="83.5703125" style="52" customWidth="1"/>
    <col min="13819" max="13822" width="17.140625" style="52" customWidth="1"/>
    <col min="13823" max="13823" width="11" style="52"/>
    <col min="13824" max="13828" width="17.140625" style="52" customWidth="1"/>
    <col min="13829" max="14072" width="11" style="52"/>
    <col min="14073" max="14073" width="6.28515625" style="52" customWidth="1"/>
    <col min="14074" max="14074" width="83.5703125" style="52" customWidth="1"/>
    <col min="14075" max="14078" width="17.140625" style="52" customWidth="1"/>
    <col min="14079" max="14079" width="11" style="52"/>
    <col min="14080" max="14084" width="17.140625" style="52" customWidth="1"/>
    <col min="14085" max="14328" width="11" style="52"/>
    <col min="14329" max="14329" width="6.28515625" style="52" customWidth="1"/>
    <col min="14330" max="14330" width="83.5703125" style="52" customWidth="1"/>
    <col min="14331" max="14334" width="17.140625" style="52" customWidth="1"/>
    <col min="14335" max="14335" width="11" style="52"/>
    <col min="14336" max="14340" width="17.140625" style="52" customWidth="1"/>
    <col min="14341" max="14584" width="11" style="52"/>
    <col min="14585" max="14585" width="6.28515625" style="52" customWidth="1"/>
    <col min="14586" max="14586" width="83.5703125" style="52" customWidth="1"/>
    <col min="14587" max="14590" width="17.140625" style="52" customWidth="1"/>
    <col min="14591" max="14591" width="11" style="52"/>
    <col min="14592" max="14596" width="17.140625" style="52" customWidth="1"/>
    <col min="14597" max="14840" width="11" style="52"/>
    <col min="14841" max="14841" width="6.28515625" style="52" customWidth="1"/>
    <col min="14842" max="14842" width="83.5703125" style="52" customWidth="1"/>
    <col min="14843" max="14846" width="17.140625" style="52" customWidth="1"/>
    <col min="14847" max="14847" width="11" style="52"/>
    <col min="14848" max="14852" width="17.140625" style="52" customWidth="1"/>
    <col min="14853" max="15096" width="11" style="52"/>
    <col min="15097" max="15097" width="6.28515625" style="52" customWidth="1"/>
    <col min="15098" max="15098" width="83.5703125" style="52" customWidth="1"/>
    <col min="15099" max="15102" width="17.140625" style="52" customWidth="1"/>
    <col min="15103" max="15103" width="11" style="52"/>
    <col min="15104" max="15108" width="17.140625" style="52" customWidth="1"/>
    <col min="15109" max="15352" width="11" style="52"/>
    <col min="15353" max="15353" width="6.28515625" style="52" customWidth="1"/>
    <col min="15354" max="15354" width="83.5703125" style="52" customWidth="1"/>
    <col min="15355" max="15358" width="17.140625" style="52" customWidth="1"/>
    <col min="15359" max="15359" width="11" style="52"/>
    <col min="15360" max="15364" width="17.140625" style="52" customWidth="1"/>
    <col min="15365" max="15608" width="11" style="52"/>
    <col min="15609" max="15609" width="6.28515625" style="52" customWidth="1"/>
    <col min="15610" max="15610" width="83.5703125" style="52" customWidth="1"/>
    <col min="15611" max="15614" width="17.140625" style="52" customWidth="1"/>
    <col min="15615" max="15615" width="11" style="52"/>
    <col min="15616" max="15620" width="17.140625" style="52" customWidth="1"/>
    <col min="15621" max="15864" width="11" style="52"/>
    <col min="15865" max="15865" width="6.28515625" style="52" customWidth="1"/>
    <col min="15866" max="15866" width="83.5703125" style="52" customWidth="1"/>
    <col min="15867" max="15870" width="17.140625" style="52" customWidth="1"/>
    <col min="15871" max="15871" width="11" style="52"/>
    <col min="15872" max="15876" width="17.140625" style="52" customWidth="1"/>
    <col min="15877" max="16120" width="11" style="52"/>
    <col min="16121" max="16121" width="6.28515625" style="52" customWidth="1"/>
    <col min="16122" max="16122" width="83.5703125" style="52" customWidth="1"/>
    <col min="16123" max="16126" width="17.140625" style="52" customWidth="1"/>
    <col min="16127" max="16127" width="11" style="52"/>
    <col min="16128" max="16132" width="17.140625" style="52" customWidth="1"/>
    <col min="16133" max="16384" width="11" style="52"/>
  </cols>
  <sheetData>
    <row r="1" spans="1:8" ht="20.45" customHeight="1">
      <c r="A1" s="49"/>
      <c r="B1" s="50"/>
      <c r="C1" s="51"/>
      <c r="D1" s="51"/>
      <c r="E1" s="348" t="s">
        <v>100</v>
      </c>
      <c r="F1" s="348"/>
    </row>
    <row r="2" spans="1:8" ht="20.45" customHeight="1">
      <c r="A2" s="352" t="s">
        <v>617</v>
      </c>
      <c r="B2" s="352"/>
      <c r="C2" s="352"/>
      <c r="D2" s="352"/>
      <c r="E2" s="352"/>
      <c r="F2" s="352"/>
    </row>
    <row r="3" spans="1:8" ht="18.600000000000001" hidden="1" customHeight="1">
      <c r="A3" s="352" t="s">
        <v>28</v>
      </c>
      <c r="B3" s="352"/>
      <c r="C3" s="352"/>
      <c r="D3" s="352"/>
      <c r="E3" s="352"/>
      <c r="F3" s="352"/>
    </row>
    <row r="4" spans="1:8" ht="20.45" customHeight="1">
      <c r="A4" s="333" t="s">
        <v>620</v>
      </c>
      <c r="B4" s="333"/>
      <c r="C4" s="333"/>
      <c r="D4" s="333"/>
      <c r="E4" s="333"/>
      <c r="F4" s="333"/>
    </row>
    <row r="5" spans="1:8" ht="20.45" customHeight="1">
      <c r="A5" s="55"/>
      <c r="B5" s="55"/>
      <c r="E5" s="334" t="s">
        <v>477</v>
      </c>
      <c r="F5" s="334"/>
    </row>
    <row r="6" spans="1:8" ht="20.45" customHeight="1">
      <c r="A6" s="343" t="s">
        <v>503</v>
      </c>
      <c r="B6" s="343" t="s">
        <v>101</v>
      </c>
      <c r="C6" s="346" t="s">
        <v>609</v>
      </c>
      <c r="D6" s="346" t="s">
        <v>610</v>
      </c>
      <c r="E6" s="350" t="s">
        <v>74</v>
      </c>
      <c r="F6" s="351"/>
    </row>
    <row r="7" spans="1:8" ht="20.45" customHeight="1">
      <c r="A7" s="344"/>
      <c r="B7" s="344"/>
      <c r="C7" s="349"/>
      <c r="D7" s="349"/>
      <c r="E7" s="343" t="s">
        <v>75</v>
      </c>
      <c r="F7" s="346" t="s">
        <v>133</v>
      </c>
    </row>
    <row r="8" spans="1:8" ht="20.45" customHeight="1">
      <c r="A8" s="345"/>
      <c r="B8" s="345"/>
      <c r="C8" s="347"/>
      <c r="D8" s="347"/>
      <c r="E8" s="345"/>
      <c r="F8" s="347"/>
    </row>
    <row r="9" spans="1:8" s="59" customFormat="1" ht="20.45" customHeight="1">
      <c r="A9" s="57" t="s">
        <v>3</v>
      </c>
      <c r="B9" s="56" t="s">
        <v>4</v>
      </c>
      <c r="C9" s="57">
        <v>1</v>
      </c>
      <c r="D9" s="57">
        <f>C9+1</f>
        <v>2</v>
      </c>
      <c r="E9" s="58" t="s">
        <v>102</v>
      </c>
      <c r="F9" s="57" t="s">
        <v>103</v>
      </c>
    </row>
    <row r="10" spans="1:8" ht="20.45" customHeight="1">
      <c r="A10" s="62" t="s">
        <v>3</v>
      </c>
      <c r="B10" s="63" t="s">
        <v>76</v>
      </c>
      <c r="C10" s="27">
        <f>C11+C14+C17+C18+C19</f>
        <v>7895000000</v>
      </c>
      <c r="D10" s="27">
        <f>D11+D14+D17+D18+D19</f>
        <v>11622471387</v>
      </c>
      <c r="E10" s="27">
        <f>E11+E14+E17+E18+E19</f>
        <v>1587309520</v>
      </c>
      <c r="F10" s="28">
        <f>D10/C10*100</f>
        <v>147.21306379987334</v>
      </c>
    </row>
    <row r="11" spans="1:8" ht="20.45" customHeight="1">
      <c r="A11" s="62" t="s">
        <v>14</v>
      </c>
      <c r="B11" s="64" t="s">
        <v>104</v>
      </c>
      <c r="C11" s="27">
        <f>C12+C13</f>
        <v>819000000</v>
      </c>
      <c r="D11" s="27">
        <f>D12+D13</f>
        <v>691327188</v>
      </c>
      <c r="E11" s="27">
        <f>D11-C11</f>
        <v>-127672812</v>
      </c>
      <c r="F11" s="28">
        <f>D11/C11*100</f>
        <v>84.411134065934064</v>
      </c>
    </row>
    <row r="12" spans="1:8" ht="20.45" customHeight="1">
      <c r="A12" s="65">
        <v>1</v>
      </c>
      <c r="B12" s="66" t="s">
        <v>105</v>
      </c>
      <c r="C12" s="29">
        <v>819000000</v>
      </c>
      <c r="D12" s="29">
        <f>PLTH!F14</f>
        <v>691327188</v>
      </c>
      <c r="E12" s="29">
        <f>D12-C12</f>
        <v>-127672812</v>
      </c>
      <c r="F12" s="30">
        <f>D12/C12*100</f>
        <v>84.411134065934064</v>
      </c>
    </row>
    <row r="13" spans="1:8" ht="24" customHeight="1">
      <c r="A13" s="65">
        <f>A12+1</f>
        <v>2</v>
      </c>
      <c r="B13" s="66" t="s">
        <v>106</v>
      </c>
      <c r="C13" s="29"/>
      <c r="D13" s="29"/>
      <c r="E13" s="29">
        <f>D13-C13</f>
        <v>0</v>
      </c>
      <c r="F13" s="30">
        <v>0</v>
      </c>
    </row>
    <row r="14" spans="1:8" ht="20.45" customHeight="1">
      <c r="A14" s="62" t="s">
        <v>10</v>
      </c>
      <c r="B14" s="64" t="s">
        <v>494</v>
      </c>
      <c r="C14" s="27">
        <f>C15+C16</f>
        <v>7076000000</v>
      </c>
      <c r="D14" s="27">
        <f>D15+D16</f>
        <v>8790982332</v>
      </c>
      <c r="E14" s="27">
        <f>E15+E16</f>
        <v>1714982332</v>
      </c>
      <c r="F14" s="28">
        <f>D14/C14*100</f>
        <v>124.23660729225551</v>
      </c>
      <c r="G14" s="52">
        <f>E14/C14*100</f>
        <v>24.23660729225551</v>
      </c>
      <c r="H14" s="52">
        <f>F14/D14*100</f>
        <v>1.4132278123233465E-6</v>
      </c>
    </row>
    <row r="15" spans="1:8" ht="20.45" customHeight="1">
      <c r="A15" s="65">
        <v>1</v>
      </c>
      <c r="B15" s="66" t="s">
        <v>77</v>
      </c>
      <c r="C15" s="121">
        <f>PLTH!C23</f>
        <v>7076000000</v>
      </c>
      <c r="D15" s="29">
        <f>PLTH!F23</f>
        <v>7032680000</v>
      </c>
      <c r="E15" s="29">
        <f>D15-C15</f>
        <v>-43320000</v>
      </c>
      <c r="F15" s="30">
        <f>D15/C15*100</f>
        <v>99.387789711701529</v>
      </c>
    </row>
    <row r="16" spans="1:8" ht="20.45" customHeight="1">
      <c r="A16" s="65">
        <f>A15+1</f>
        <v>2</v>
      </c>
      <c r="B16" s="66" t="s">
        <v>15</v>
      </c>
      <c r="C16" s="29"/>
      <c r="D16" s="29">
        <f>PLTH!F24</f>
        <v>1758302332</v>
      </c>
      <c r="E16" s="29">
        <f>D16-C16</f>
        <v>1758302332</v>
      </c>
      <c r="F16" s="30"/>
    </row>
    <row r="17" spans="1:9" s="60" customFormat="1" ht="20.45" customHeight="1">
      <c r="A17" s="62" t="s">
        <v>11</v>
      </c>
      <c r="B17" s="64" t="s">
        <v>495</v>
      </c>
      <c r="C17" s="29"/>
      <c r="D17" s="29"/>
      <c r="E17" s="17"/>
      <c r="F17" s="17"/>
    </row>
    <row r="18" spans="1:9" s="60" customFormat="1" ht="20.45" customHeight="1">
      <c r="A18" s="62" t="s">
        <v>12</v>
      </c>
      <c r="B18" s="64" t="s">
        <v>97</v>
      </c>
      <c r="C18" s="29"/>
      <c r="D18" s="27">
        <v>127000000</v>
      </c>
      <c r="E18" s="17"/>
      <c r="F18" s="17"/>
    </row>
    <row r="19" spans="1:9" ht="20.45" customHeight="1">
      <c r="A19" s="62" t="s">
        <v>26</v>
      </c>
      <c r="B19" s="64" t="s">
        <v>79</v>
      </c>
      <c r="C19" s="29"/>
      <c r="D19" s="27">
        <f>PLTH!F26</f>
        <v>2013161867</v>
      </c>
      <c r="E19" s="17"/>
      <c r="F19" s="17"/>
    </row>
    <row r="20" spans="1:9" ht="20.45" customHeight="1">
      <c r="A20" s="62" t="s">
        <v>4</v>
      </c>
      <c r="B20" s="64" t="s">
        <v>17</v>
      </c>
      <c r="C20" s="27">
        <f>C21+C28+C31</f>
        <v>7895000000</v>
      </c>
      <c r="D20" s="27">
        <f>D21+D28+D31+D32</f>
        <v>7876000000</v>
      </c>
      <c r="E20" s="27">
        <f>E21+E28+E31</f>
        <v>-19000000</v>
      </c>
      <c r="F20" s="28">
        <f>D20/C20*100</f>
        <v>99.759341355288157</v>
      </c>
    </row>
    <row r="21" spans="1:9" ht="20.45" customHeight="1">
      <c r="A21" s="62" t="s">
        <v>14</v>
      </c>
      <c r="B21" s="64" t="s">
        <v>496</v>
      </c>
      <c r="C21" s="27">
        <f>SUM(C22:C27)</f>
        <v>7468000000</v>
      </c>
      <c r="D21" s="27">
        <f>SUM(D22:D27)</f>
        <v>7465000000</v>
      </c>
      <c r="E21" s="27">
        <f>D21-C21</f>
        <v>-3000000</v>
      </c>
      <c r="F21" s="28">
        <f>D21/C21*100</f>
        <v>99.959828602035344</v>
      </c>
    </row>
    <row r="22" spans="1:9" ht="20.45" customHeight="1">
      <c r="A22" s="65">
        <v>1</v>
      </c>
      <c r="B22" s="66" t="s">
        <v>107</v>
      </c>
      <c r="C22" s="29"/>
      <c r="D22" s="29"/>
      <c r="E22" s="29">
        <f t="shared" ref="E22:E29" si="0">D22-C22</f>
        <v>0</v>
      </c>
      <c r="F22" s="28"/>
    </row>
    <row r="23" spans="1:9" ht="20.45" customHeight="1">
      <c r="A23" s="65">
        <f>A22+1</f>
        <v>2</v>
      </c>
      <c r="B23" s="66" t="s">
        <v>18</v>
      </c>
      <c r="C23" s="29">
        <v>7242000000</v>
      </c>
      <c r="D23" s="29">
        <f>'14'!D21</f>
        <v>7239000000</v>
      </c>
      <c r="E23" s="29">
        <f t="shared" si="0"/>
        <v>-3000000</v>
      </c>
      <c r="F23" s="30">
        <f>D23/C23*100</f>
        <v>99.958574979287491</v>
      </c>
    </row>
    <row r="24" spans="1:9" ht="20.45" customHeight="1">
      <c r="A24" s="65">
        <f>A23+1</f>
        <v>3</v>
      </c>
      <c r="B24" s="66" t="s">
        <v>497</v>
      </c>
      <c r="C24" s="29"/>
      <c r="D24" s="29"/>
      <c r="E24" s="29"/>
      <c r="F24" s="17"/>
    </row>
    <row r="25" spans="1:9" ht="20.45" customHeight="1">
      <c r="A25" s="65">
        <f>A24+1</f>
        <v>4</v>
      </c>
      <c r="B25" s="66" t="s">
        <v>498</v>
      </c>
      <c r="C25" s="29"/>
      <c r="D25" s="29"/>
      <c r="E25" s="29"/>
      <c r="F25" s="17"/>
      <c r="I25" s="164"/>
    </row>
    <row r="26" spans="1:9" ht="20.45" customHeight="1">
      <c r="A26" s="65">
        <f>A25+1</f>
        <v>5</v>
      </c>
      <c r="B26" s="66" t="s">
        <v>81</v>
      </c>
      <c r="C26" s="29">
        <v>146000000</v>
      </c>
      <c r="D26" s="29">
        <v>146000000</v>
      </c>
      <c r="E26" s="29">
        <f t="shared" si="0"/>
        <v>0</v>
      </c>
      <c r="F26" s="30"/>
    </row>
    <row r="27" spans="1:9" ht="20.45" customHeight="1">
      <c r="A27" s="65">
        <f>A26+1</f>
        <v>6</v>
      </c>
      <c r="B27" s="66" t="s">
        <v>20</v>
      </c>
      <c r="C27" s="29">
        <v>80000000</v>
      </c>
      <c r="D27" s="29">
        <v>80000000</v>
      </c>
      <c r="E27" s="29">
        <f t="shared" si="0"/>
        <v>0</v>
      </c>
      <c r="F27" s="30"/>
    </row>
    <row r="28" spans="1:9" ht="20.45" customHeight="1">
      <c r="A28" s="62" t="s">
        <v>10</v>
      </c>
      <c r="B28" s="64" t="s">
        <v>82</v>
      </c>
      <c r="C28" s="27">
        <f>SUM(C29:C30)</f>
        <v>427000000</v>
      </c>
      <c r="D28" s="27">
        <f>SUM(D29:D30)</f>
        <v>411000000</v>
      </c>
      <c r="E28" s="27">
        <f>SUM(E29:E30)</f>
        <v>-16000000</v>
      </c>
      <c r="F28" s="28">
        <f>SUM(F29:F30)</f>
        <v>96.25292740046838</v>
      </c>
    </row>
    <row r="29" spans="1:9" ht="20.45" customHeight="1">
      <c r="A29" s="65">
        <v>1</v>
      </c>
      <c r="B29" s="66" t="s">
        <v>83</v>
      </c>
      <c r="C29" s="29">
        <v>427000000</v>
      </c>
      <c r="D29" s="29">
        <v>411000000</v>
      </c>
      <c r="E29" s="29">
        <f t="shared" si="0"/>
        <v>-16000000</v>
      </c>
      <c r="F29" s="30">
        <f>D29/C29*100</f>
        <v>96.25292740046838</v>
      </c>
    </row>
    <row r="30" spans="1:9" ht="20.45" customHeight="1">
      <c r="A30" s="65">
        <f>A29+1</f>
        <v>2</v>
      </c>
      <c r="B30" s="66" t="s">
        <v>84</v>
      </c>
      <c r="C30" s="29"/>
      <c r="D30" s="29"/>
      <c r="E30" s="17"/>
      <c r="F30" s="17"/>
    </row>
    <row r="31" spans="1:9" ht="20.45" customHeight="1">
      <c r="A31" s="62" t="s">
        <v>11</v>
      </c>
      <c r="B31" s="64" t="s">
        <v>85</v>
      </c>
      <c r="C31" s="29"/>
      <c r="D31" s="27"/>
      <c r="E31" s="17"/>
      <c r="F31" s="17"/>
    </row>
    <row r="32" spans="1:9" ht="20.45" customHeight="1">
      <c r="A32" s="62" t="s">
        <v>13</v>
      </c>
      <c r="B32" s="64" t="s">
        <v>499</v>
      </c>
      <c r="C32" s="29"/>
      <c r="D32" s="27"/>
      <c r="E32" s="17"/>
      <c r="F32" s="17"/>
    </row>
    <row r="33" spans="1:6" s="60" customFormat="1" ht="20.45" customHeight="1">
      <c r="A33" s="62" t="s">
        <v>16</v>
      </c>
      <c r="B33" s="64" t="s">
        <v>500</v>
      </c>
      <c r="C33" s="29"/>
      <c r="D33" s="29"/>
      <c r="E33" s="17"/>
      <c r="F33" s="17"/>
    </row>
    <row r="34" spans="1:6" ht="20.45" customHeight="1">
      <c r="A34" s="62" t="s">
        <v>14</v>
      </c>
      <c r="B34" s="64" t="s">
        <v>23</v>
      </c>
      <c r="C34" s="29"/>
      <c r="D34" s="29"/>
      <c r="E34" s="17"/>
      <c r="F34" s="17"/>
    </row>
    <row r="35" spans="1:6" ht="20.45" customHeight="1">
      <c r="A35" s="62" t="s">
        <v>10</v>
      </c>
      <c r="B35" s="64" t="s">
        <v>86</v>
      </c>
      <c r="C35" s="29"/>
      <c r="D35" s="29"/>
      <c r="E35" s="17"/>
      <c r="F35" s="17"/>
    </row>
    <row r="36" spans="1:6" s="60" customFormat="1" ht="20.45" customHeight="1">
      <c r="A36" s="62" t="s">
        <v>21</v>
      </c>
      <c r="B36" s="64" t="s">
        <v>501</v>
      </c>
      <c r="C36" s="29"/>
      <c r="D36" s="29"/>
      <c r="E36" s="17"/>
      <c r="F36" s="17"/>
    </row>
    <row r="37" spans="1:6" ht="20.45" customHeight="1">
      <c r="A37" s="62" t="s">
        <v>14</v>
      </c>
      <c r="B37" s="64" t="s">
        <v>24</v>
      </c>
      <c r="C37" s="29"/>
      <c r="D37" s="29"/>
      <c r="E37" s="17"/>
      <c r="F37" s="17"/>
    </row>
    <row r="38" spans="1:6" ht="20.45" customHeight="1">
      <c r="A38" s="62" t="s">
        <v>10</v>
      </c>
      <c r="B38" s="64" t="s">
        <v>25</v>
      </c>
      <c r="C38" s="29"/>
      <c r="D38" s="29"/>
      <c r="E38" s="17"/>
      <c r="F38" s="17"/>
    </row>
    <row r="39" spans="1:6" ht="48.6" customHeight="1">
      <c r="A39" s="341" t="s">
        <v>502</v>
      </c>
      <c r="B39" s="342"/>
      <c r="C39" s="342"/>
      <c r="D39" s="342"/>
      <c r="E39" s="342"/>
      <c r="F39" s="342"/>
    </row>
    <row r="40" spans="1:6" ht="17.25" customHeight="1">
      <c r="A40" s="53"/>
      <c r="B40" s="54"/>
    </row>
    <row r="41" spans="1:6">
      <c r="A41" s="53"/>
      <c r="B41" s="54"/>
    </row>
    <row r="42" spans="1:6" ht="11.25" customHeight="1"/>
    <row r="44" spans="1:6">
      <c r="B44" s="53"/>
      <c r="C44" s="53"/>
    </row>
    <row r="45" spans="1:6" ht="20.25" customHeight="1">
      <c r="A45" s="53"/>
      <c r="B45" s="53"/>
    </row>
    <row r="46" spans="1:6" ht="20.25" customHeight="1">
      <c r="A46" s="53"/>
      <c r="B46" s="53"/>
    </row>
    <row r="47" spans="1:6" ht="20.25" customHeight="1">
      <c r="A47" s="53"/>
      <c r="B47" s="54"/>
    </row>
    <row r="51" ht="22.5" customHeight="1"/>
  </sheetData>
  <mergeCells count="13">
    <mergeCell ref="E1:F1"/>
    <mergeCell ref="E5:F5"/>
    <mergeCell ref="C6:C8"/>
    <mergeCell ref="D6:D8"/>
    <mergeCell ref="E6:F6"/>
    <mergeCell ref="A4:F4"/>
    <mergeCell ref="A2:F2"/>
    <mergeCell ref="A3:F3"/>
    <mergeCell ref="A39:F39"/>
    <mergeCell ref="B6:B8"/>
    <mergeCell ref="E7:E8"/>
    <mergeCell ref="F7:F8"/>
    <mergeCell ref="A6:A8"/>
  </mergeCells>
  <pageMargins left="0.32" right="0.2" top="0.32" bottom="0.2" header="0.2" footer="0.2"/>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H63"/>
  <sheetViews>
    <sheetView view="pageBreakPreview" zoomScale="60" zoomScaleNormal="80" workbookViewId="0">
      <selection activeCell="A44" sqref="A44:XFD45"/>
    </sheetView>
  </sheetViews>
  <sheetFormatPr defaultColWidth="11" defaultRowHeight="15.75"/>
  <cols>
    <col min="1" max="1" width="6.28515625" style="52" customWidth="1"/>
    <col min="2" max="2" width="42.85546875" style="52" customWidth="1"/>
    <col min="3" max="6" width="16.28515625" style="52" customWidth="1"/>
    <col min="7" max="7" width="11.7109375" style="52" customWidth="1"/>
    <col min="8" max="8" width="10.7109375" style="52" customWidth="1"/>
    <col min="9" max="246" width="11" style="52"/>
    <col min="247" max="247" width="6.28515625" style="52" customWidth="1"/>
    <col min="248" max="248" width="104.42578125" style="52" customWidth="1"/>
    <col min="249" max="254" width="13.42578125" style="52" customWidth="1"/>
    <col min="255" max="256" width="0" style="52" hidden="1" customWidth="1"/>
    <col min="257" max="502" width="11" style="52"/>
    <col min="503" max="503" width="6.28515625" style="52" customWidth="1"/>
    <col min="504" max="504" width="104.42578125" style="52" customWidth="1"/>
    <col min="505" max="510" width="13.42578125" style="52" customWidth="1"/>
    <col min="511" max="512" width="0" style="52" hidden="1" customWidth="1"/>
    <col min="513" max="758" width="11" style="52"/>
    <col min="759" max="759" width="6.28515625" style="52" customWidth="1"/>
    <col min="760" max="760" width="104.42578125" style="52" customWidth="1"/>
    <col min="761" max="766" width="13.42578125" style="52" customWidth="1"/>
    <col min="767" max="768" width="0" style="52" hidden="1" customWidth="1"/>
    <col min="769" max="1014" width="11" style="52"/>
    <col min="1015" max="1015" width="6.28515625" style="52" customWidth="1"/>
    <col min="1016" max="1016" width="104.42578125" style="52" customWidth="1"/>
    <col min="1017" max="1022" width="13.42578125" style="52" customWidth="1"/>
    <col min="1023" max="1024" width="0" style="52" hidden="1" customWidth="1"/>
    <col min="1025" max="1270" width="11" style="52"/>
    <col min="1271" max="1271" width="6.28515625" style="52" customWidth="1"/>
    <col min="1272" max="1272" width="104.42578125" style="52" customWidth="1"/>
    <col min="1273" max="1278" width="13.42578125" style="52" customWidth="1"/>
    <col min="1279" max="1280" width="0" style="52" hidden="1" customWidth="1"/>
    <col min="1281" max="1526" width="11" style="52"/>
    <col min="1527" max="1527" width="6.28515625" style="52" customWidth="1"/>
    <col min="1528" max="1528" width="104.42578125" style="52" customWidth="1"/>
    <col min="1529" max="1534" width="13.42578125" style="52" customWidth="1"/>
    <col min="1535" max="1536" width="0" style="52" hidden="1" customWidth="1"/>
    <col min="1537" max="1782" width="11" style="52"/>
    <col min="1783" max="1783" width="6.28515625" style="52" customWidth="1"/>
    <col min="1784" max="1784" width="104.42578125" style="52" customWidth="1"/>
    <col min="1785" max="1790" width="13.42578125" style="52" customWidth="1"/>
    <col min="1791" max="1792" width="0" style="52" hidden="1" customWidth="1"/>
    <col min="1793" max="2038" width="11" style="52"/>
    <col min="2039" max="2039" width="6.28515625" style="52" customWidth="1"/>
    <col min="2040" max="2040" width="104.42578125" style="52" customWidth="1"/>
    <col min="2041" max="2046" width="13.42578125" style="52" customWidth="1"/>
    <col min="2047" max="2048" width="0" style="52" hidden="1" customWidth="1"/>
    <col min="2049" max="2294" width="11" style="52"/>
    <col min="2295" max="2295" width="6.28515625" style="52" customWidth="1"/>
    <col min="2296" max="2296" width="104.42578125" style="52" customWidth="1"/>
    <col min="2297" max="2302" width="13.42578125" style="52" customWidth="1"/>
    <col min="2303" max="2304" width="0" style="52" hidden="1" customWidth="1"/>
    <col min="2305" max="2550" width="11" style="52"/>
    <col min="2551" max="2551" width="6.28515625" style="52" customWidth="1"/>
    <col min="2552" max="2552" width="104.42578125" style="52" customWidth="1"/>
    <col min="2553" max="2558" width="13.42578125" style="52" customWidth="1"/>
    <col min="2559" max="2560" width="0" style="52" hidden="1" customWidth="1"/>
    <col min="2561" max="2806" width="11" style="52"/>
    <col min="2807" max="2807" width="6.28515625" style="52" customWidth="1"/>
    <col min="2808" max="2808" width="104.42578125" style="52" customWidth="1"/>
    <col min="2809" max="2814" width="13.42578125" style="52" customWidth="1"/>
    <col min="2815" max="2816" width="0" style="52" hidden="1" customWidth="1"/>
    <col min="2817" max="3062" width="11" style="52"/>
    <col min="3063" max="3063" width="6.28515625" style="52" customWidth="1"/>
    <col min="3064" max="3064" width="104.42578125" style="52" customWidth="1"/>
    <col min="3065" max="3070" width="13.42578125" style="52" customWidth="1"/>
    <col min="3071" max="3072" width="0" style="52" hidden="1" customWidth="1"/>
    <col min="3073" max="3318" width="11" style="52"/>
    <col min="3319" max="3319" width="6.28515625" style="52" customWidth="1"/>
    <col min="3320" max="3320" width="104.42578125" style="52" customWidth="1"/>
    <col min="3321" max="3326" width="13.42578125" style="52" customWidth="1"/>
    <col min="3327" max="3328" width="0" style="52" hidden="1" customWidth="1"/>
    <col min="3329" max="3574" width="11" style="52"/>
    <col min="3575" max="3575" width="6.28515625" style="52" customWidth="1"/>
    <col min="3576" max="3576" width="104.42578125" style="52" customWidth="1"/>
    <col min="3577" max="3582" width="13.42578125" style="52" customWidth="1"/>
    <col min="3583" max="3584" width="0" style="52" hidden="1" customWidth="1"/>
    <col min="3585" max="3830" width="11" style="52"/>
    <col min="3831" max="3831" width="6.28515625" style="52" customWidth="1"/>
    <col min="3832" max="3832" width="104.42578125" style="52" customWidth="1"/>
    <col min="3833" max="3838" width="13.42578125" style="52" customWidth="1"/>
    <col min="3839" max="3840" width="0" style="52" hidden="1" customWidth="1"/>
    <col min="3841" max="4086" width="11" style="52"/>
    <col min="4087" max="4087" width="6.28515625" style="52" customWidth="1"/>
    <col min="4088" max="4088" width="104.42578125" style="52" customWidth="1"/>
    <col min="4089" max="4094" width="13.42578125" style="52" customWidth="1"/>
    <col min="4095" max="4096" width="0" style="52" hidden="1" customWidth="1"/>
    <col min="4097" max="4342" width="11" style="52"/>
    <col min="4343" max="4343" width="6.28515625" style="52" customWidth="1"/>
    <col min="4344" max="4344" width="104.42578125" style="52" customWidth="1"/>
    <col min="4345" max="4350" width="13.42578125" style="52" customWidth="1"/>
    <col min="4351" max="4352" width="0" style="52" hidden="1" customWidth="1"/>
    <col min="4353" max="4598" width="11" style="52"/>
    <col min="4599" max="4599" width="6.28515625" style="52" customWidth="1"/>
    <col min="4600" max="4600" width="104.42578125" style="52" customWidth="1"/>
    <col min="4601" max="4606" width="13.42578125" style="52" customWidth="1"/>
    <col min="4607" max="4608" width="0" style="52" hidden="1" customWidth="1"/>
    <col min="4609" max="4854" width="11" style="52"/>
    <col min="4855" max="4855" width="6.28515625" style="52" customWidth="1"/>
    <col min="4856" max="4856" width="104.42578125" style="52" customWidth="1"/>
    <col min="4857" max="4862" width="13.42578125" style="52" customWidth="1"/>
    <col min="4863" max="4864" width="0" style="52" hidden="1" customWidth="1"/>
    <col min="4865" max="5110" width="11" style="52"/>
    <col min="5111" max="5111" width="6.28515625" style="52" customWidth="1"/>
    <col min="5112" max="5112" width="104.42578125" style="52" customWidth="1"/>
    <col min="5113" max="5118" width="13.42578125" style="52" customWidth="1"/>
    <col min="5119" max="5120" width="0" style="52" hidden="1" customWidth="1"/>
    <col min="5121" max="5366" width="11" style="52"/>
    <col min="5367" max="5367" width="6.28515625" style="52" customWidth="1"/>
    <col min="5368" max="5368" width="104.42578125" style="52" customWidth="1"/>
    <col min="5369" max="5374" width="13.42578125" style="52" customWidth="1"/>
    <col min="5375" max="5376" width="0" style="52" hidden="1" customWidth="1"/>
    <col min="5377" max="5622" width="11" style="52"/>
    <col min="5623" max="5623" width="6.28515625" style="52" customWidth="1"/>
    <col min="5624" max="5624" width="104.42578125" style="52" customWidth="1"/>
    <col min="5625" max="5630" width="13.42578125" style="52" customWidth="1"/>
    <col min="5631" max="5632" width="0" style="52" hidden="1" customWidth="1"/>
    <col min="5633" max="5878" width="11" style="52"/>
    <col min="5879" max="5879" width="6.28515625" style="52" customWidth="1"/>
    <col min="5880" max="5880" width="104.42578125" style="52" customWidth="1"/>
    <col min="5881" max="5886" width="13.42578125" style="52" customWidth="1"/>
    <col min="5887" max="5888" width="0" style="52" hidden="1" customWidth="1"/>
    <col min="5889" max="6134" width="11" style="52"/>
    <col min="6135" max="6135" width="6.28515625" style="52" customWidth="1"/>
    <col min="6136" max="6136" width="104.42578125" style="52" customWidth="1"/>
    <col min="6137" max="6142" width="13.42578125" style="52" customWidth="1"/>
    <col min="6143" max="6144" width="0" style="52" hidden="1" customWidth="1"/>
    <col min="6145" max="6390" width="11" style="52"/>
    <col min="6391" max="6391" width="6.28515625" style="52" customWidth="1"/>
    <col min="6392" max="6392" width="104.42578125" style="52" customWidth="1"/>
    <col min="6393" max="6398" width="13.42578125" style="52" customWidth="1"/>
    <col min="6399" max="6400" width="0" style="52" hidden="1" customWidth="1"/>
    <col min="6401" max="6646" width="11" style="52"/>
    <col min="6647" max="6647" width="6.28515625" style="52" customWidth="1"/>
    <col min="6648" max="6648" width="104.42578125" style="52" customWidth="1"/>
    <col min="6649" max="6654" width="13.42578125" style="52" customWidth="1"/>
    <col min="6655" max="6656" width="0" style="52" hidden="1" customWidth="1"/>
    <col min="6657" max="6902" width="11" style="52"/>
    <col min="6903" max="6903" width="6.28515625" style="52" customWidth="1"/>
    <col min="6904" max="6904" width="104.42578125" style="52" customWidth="1"/>
    <col min="6905" max="6910" width="13.42578125" style="52" customWidth="1"/>
    <col min="6911" max="6912" width="0" style="52" hidden="1" customWidth="1"/>
    <col min="6913" max="7158" width="11" style="52"/>
    <col min="7159" max="7159" width="6.28515625" style="52" customWidth="1"/>
    <col min="7160" max="7160" width="104.42578125" style="52" customWidth="1"/>
    <col min="7161" max="7166" width="13.42578125" style="52" customWidth="1"/>
    <col min="7167" max="7168" width="0" style="52" hidden="1" customWidth="1"/>
    <col min="7169" max="7414" width="11" style="52"/>
    <col min="7415" max="7415" width="6.28515625" style="52" customWidth="1"/>
    <col min="7416" max="7416" width="104.42578125" style="52" customWidth="1"/>
    <col min="7417" max="7422" width="13.42578125" style="52" customWidth="1"/>
    <col min="7423" max="7424" width="0" style="52" hidden="1" customWidth="1"/>
    <col min="7425" max="7670" width="11" style="52"/>
    <col min="7671" max="7671" width="6.28515625" style="52" customWidth="1"/>
    <col min="7672" max="7672" width="104.42578125" style="52" customWidth="1"/>
    <col min="7673" max="7678" width="13.42578125" style="52" customWidth="1"/>
    <col min="7679" max="7680" width="0" style="52" hidden="1" customWidth="1"/>
    <col min="7681" max="7926" width="11" style="52"/>
    <col min="7927" max="7927" width="6.28515625" style="52" customWidth="1"/>
    <col min="7928" max="7928" width="104.42578125" style="52" customWidth="1"/>
    <col min="7929" max="7934" width="13.42578125" style="52" customWidth="1"/>
    <col min="7935" max="7936" width="0" style="52" hidden="1" customWidth="1"/>
    <col min="7937" max="8182" width="11" style="52"/>
    <col min="8183" max="8183" width="6.28515625" style="52" customWidth="1"/>
    <col min="8184" max="8184" width="104.42578125" style="52" customWidth="1"/>
    <col min="8185" max="8190" width="13.42578125" style="52" customWidth="1"/>
    <col min="8191" max="8192" width="0" style="52" hidden="1" customWidth="1"/>
    <col min="8193" max="8438" width="11" style="52"/>
    <col min="8439" max="8439" width="6.28515625" style="52" customWidth="1"/>
    <col min="8440" max="8440" width="104.42578125" style="52" customWidth="1"/>
    <col min="8441" max="8446" width="13.42578125" style="52" customWidth="1"/>
    <col min="8447" max="8448" width="0" style="52" hidden="1" customWidth="1"/>
    <col min="8449" max="8694" width="11" style="52"/>
    <col min="8695" max="8695" width="6.28515625" style="52" customWidth="1"/>
    <col min="8696" max="8696" width="104.42578125" style="52" customWidth="1"/>
    <col min="8697" max="8702" width="13.42578125" style="52" customWidth="1"/>
    <col min="8703" max="8704" width="0" style="52" hidden="1" customWidth="1"/>
    <col min="8705" max="8950" width="11" style="52"/>
    <col min="8951" max="8951" width="6.28515625" style="52" customWidth="1"/>
    <col min="8952" max="8952" width="104.42578125" style="52" customWidth="1"/>
    <col min="8953" max="8958" width="13.42578125" style="52" customWidth="1"/>
    <col min="8959" max="8960" width="0" style="52" hidden="1" customWidth="1"/>
    <col min="8961" max="9206" width="11" style="52"/>
    <col min="9207" max="9207" width="6.28515625" style="52" customWidth="1"/>
    <col min="9208" max="9208" width="104.42578125" style="52" customWidth="1"/>
    <col min="9209" max="9214" width="13.42578125" style="52" customWidth="1"/>
    <col min="9215" max="9216" width="0" style="52" hidden="1" customWidth="1"/>
    <col min="9217" max="9462" width="11" style="52"/>
    <col min="9463" max="9463" width="6.28515625" style="52" customWidth="1"/>
    <col min="9464" max="9464" width="104.42578125" style="52" customWidth="1"/>
    <col min="9465" max="9470" width="13.42578125" style="52" customWidth="1"/>
    <col min="9471" max="9472" width="0" style="52" hidden="1" customWidth="1"/>
    <col min="9473" max="9718" width="11" style="52"/>
    <col min="9719" max="9719" width="6.28515625" style="52" customWidth="1"/>
    <col min="9720" max="9720" width="104.42578125" style="52" customWidth="1"/>
    <col min="9721" max="9726" width="13.42578125" style="52" customWidth="1"/>
    <col min="9727" max="9728" width="0" style="52" hidden="1" customWidth="1"/>
    <col min="9729" max="9974" width="11" style="52"/>
    <col min="9975" max="9975" width="6.28515625" style="52" customWidth="1"/>
    <col min="9976" max="9976" width="104.42578125" style="52" customWidth="1"/>
    <col min="9977" max="9982" width="13.42578125" style="52" customWidth="1"/>
    <col min="9983" max="9984" width="0" style="52" hidden="1" customWidth="1"/>
    <col min="9985" max="10230" width="11" style="52"/>
    <col min="10231" max="10231" width="6.28515625" style="52" customWidth="1"/>
    <col min="10232" max="10232" width="104.42578125" style="52" customWidth="1"/>
    <col min="10233" max="10238" width="13.42578125" style="52" customWidth="1"/>
    <col min="10239" max="10240" width="0" style="52" hidden="1" customWidth="1"/>
    <col min="10241" max="10486" width="11" style="52"/>
    <col min="10487" max="10487" width="6.28515625" style="52" customWidth="1"/>
    <col min="10488" max="10488" width="104.42578125" style="52" customWidth="1"/>
    <col min="10489" max="10494" width="13.42578125" style="52" customWidth="1"/>
    <col min="10495" max="10496" width="0" style="52" hidden="1" customWidth="1"/>
    <col min="10497" max="10742" width="11" style="52"/>
    <col min="10743" max="10743" width="6.28515625" style="52" customWidth="1"/>
    <col min="10744" max="10744" width="104.42578125" style="52" customWidth="1"/>
    <col min="10745" max="10750" width="13.42578125" style="52" customWidth="1"/>
    <col min="10751" max="10752" width="0" style="52" hidden="1" customWidth="1"/>
    <col min="10753" max="10998" width="11" style="52"/>
    <col min="10999" max="10999" width="6.28515625" style="52" customWidth="1"/>
    <col min="11000" max="11000" width="104.42578125" style="52" customWidth="1"/>
    <col min="11001" max="11006" width="13.42578125" style="52" customWidth="1"/>
    <col min="11007" max="11008" width="0" style="52" hidden="1" customWidth="1"/>
    <col min="11009" max="11254" width="11" style="52"/>
    <col min="11255" max="11255" width="6.28515625" style="52" customWidth="1"/>
    <col min="11256" max="11256" width="104.42578125" style="52" customWidth="1"/>
    <col min="11257" max="11262" width="13.42578125" style="52" customWidth="1"/>
    <col min="11263" max="11264" width="0" style="52" hidden="1" customWidth="1"/>
    <col min="11265" max="11510" width="11" style="52"/>
    <col min="11511" max="11511" width="6.28515625" style="52" customWidth="1"/>
    <col min="11512" max="11512" width="104.42578125" style="52" customWidth="1"/>
    <col min="11513" max="11518" width="13.42578125" style="52" customWidth="1"/>
    <col min="11519" max="11520" width="0" style="52" hidden="1" customWidth="1"/>
    <col min="11521" max="11766" width="11" style="52"/>
    <col min="11767" max="11767" width="6.28515625" style="52" customWidth="1"/>
    <col min="11768" max="11768" width="104.42578125" style="52" customWidth="1"/>
    <col min="11769" max="11774" width="13.42578125" style="52" customWidth="1"/>
    <col min="11775" max="11776" width="0" style="52" hidden="1" customWidth="1"/>
    <col min="11777" max="12022" width="11" style="52"/>
    <col min="12023" max="12023" width="6.28515625" style="52" customWidth="1"/>
    <col min="12024" max="12024" width="104.42578125" style="52" customWidth="1"/>
    <col min="12025" max="12030" width="13.42578125" style="52" customWidth="1"/>
    <col min="12031" max="12032" width="0" style="52" hidden="1" customWidth="1"/>
    <col min="12033" max="12278" width="11" style="52"/>
    <col min="12279" max="12279" width="6.28515625" style="52" customWidth="1"/>
    <col min="12280" max="12280" width="104.42578125" style="52" customWidth="1"/>
    <col min="12281" max="12286" width="13.42578125" style="52" customWidth="1"/>
    <col min="12287" max="12288" width="0" style="52" hidden="1" customWidth="1"/>
    <col min="12289" max="12534" width="11" style="52"/>
    <col min="12535" max="12535" width="6.28515625" style="52" customWidth="1"/>
    <col min="12536" max="12536" width="104.42578125" style="52" customWidth="1"/>
    <col min="12537" max="12542" width="13.42578125" style="52" customWidth="1"/>
    <col min="12543" max="12544" width="0" style="52" hidden="1" customWidth="1"/>
    <col min="12545" max="12790" width="11" style="52"/>
    <col min="12791" max="12791" width="6.28515625" style="52" customWidth="1"/>
    <col min="12792" max="12792" width="104.42578125" style="52" customWidth="1"/>
    <col min="12793" max="12798" width="13.42578125" style="52" customWidth="1"/>
    <col min="12799" max="12800" width="0" style="52" hidden="1" customWidth="1"/>
    <col min="12801" max="13046" width="11" style="52"/>
    <col min="13047" max="13047" width="6.28515625" style="52" customWidth="1"/>
    <col min="13048" max="13048" width="104.42578125" style="52" customWidth="1"/>
    <col min="13049" max="13054" width="13.42578125" style="52" customWidth="1"/>
    <col min="13055" max="13056" width="0" style="52" hidden="1" customWidth="1"/>
    <col min="13057" max="13302" width="11" style="52"/>
    <col min="13303" max="13303" width="6.28515625" style="52" customWidth="1"/>
    <col min="13304" max="13304" width="104.42578125" style="52" customWidth="1"/>
    <col min="13305" max="13310" width="13.42578125" style="52" customWidth="1"/>
    <col min="13311" max="13312" width="0" style="52" hidden="1" customWidth="1"/>
    <col min="13313" max="13558" width="11" style="52"/>
    <col min="13559" max="13559" width="6.28515625" style="52" customWidth="1"/>
    <col min="13560" max="13560" width="104.42578125" style="52" customWidth="1"/>
    <col min="13561" max="13566" width="13.42578125" style="52" customWidth="1"/>
    <col min="13567" max="13568" width="0" style="52" hidden="1" customWidth="1"/>
    <col min="13569" max="13814" width="11" style="52"/>
    <col min="13815" max="13815" width="6.28515625" style="52" customWidth="1"/>
    <col min="13816" max="13816" width="104.42578125" style="52" customWidth="1"/>
    <col min="13817" max="13822" width="13.42578125" style="52" customWidth="1"/>
    <col min="13823" max="13824" width="0" style="52" hidden="1" customWidth="1"/>
    <col min="13825" max="14070" width="11" style="52"/>
    <col min="14071" max="14071" width="6.28515625" style="52" customWidth="1"/>
    <col min="14072" max="14072" width="104.42578125" style="52" customWidth="1"/>
    <col min="14073" max="14078" width="13.42578125" style="52" customWidth="1"/>
    <col min="14079" max="14080" width="0" style="52" hidden="1" customWidth="1"/>
    <col min="14081" max="14326" width="11" style="52"/>
    <col min="14327" max="14327" width="6.28515625" style="52" customWidth="1"/>
    <col min="14328" max="14328" width="104.42578125" style="52" customWidth="1"/>
    <col min="14329" max="14334" width="13.42578125" style="52" customWidth="1"/>
    <col min="14335" max="14336" width="0" style="52" hidden="1" customWidth="1"/>
    <col min="14337" max="14582" width="11" style="52"/>
    <col min="14583" max="14583" width="6.28515625" style="52" customWidth="1"/>
    <col min="14584" max="14584" width="104.42578125" style="52" customWidth="1"/>
    <col min="14585" max="14590" width="13.42578125" style="52" customWidth="1"/>
    <col min="14591" max="14592" width="0" style="52" hidden="1" customWidth="1"/>
    <col min="14593" max="14838" width="11" style="52"/>
    <col min="14839" max="14839" width="6.28515625" style="52" customWidth="1"/>
    <col min="14840" max="14840" width="104.42578125" style="52" customWidth="1"/>
    <col min="14841" max="14846" width="13.42578125" style="52" customWidth="1"/>
    <col min="14847" max="14848" width="0" style="52" hidden="1" customWidth="1"/>
    <col min="14849" max="15094" width="11" style="52"/>
    <col min="15095" max="15095" width="6.28515625" style="52" customWidth="1"/>
    <col min="15096" max="15096" width="104.42578125" style="52" customWidth="1"/>
    <col min="15097" max="15102" width="13.42578125" style="52" customWidth="1"/>
    <col min="15103" max="15104" width="0" style="52" hidden="1" customWidth="1"/>
    <col min="15105" max="15350" width="11" style="52"/>
    <col min="15351" max="15351" width="6.28515625" style="52" customWidth="1"/>
    <col min="15352" max="15352" width="104.42578125" style="52" customWidth="1"/>
    <col min="15353" max="15358" width="13.42578125" style="52" customWidth="1"/>
    <col min="15359" max="15360" width="0" style="52" hidden="1" customWidth="1"/>
    <col min="15361" max="15606" width="11" style="52"/>
    <col min="15607" max="15607" width="6.28515625" style="52" customWidth="1"/>
    <col min="15608" max="15608" width="104.42578125" style="52" customWidth="1"/>
    <col min="15609" max="15614" width="13.42578125" style="52" customWidth="1"/>
    <col min="15615" max="15616" width="0" style="52" hidden="1" customWidth="1"/>
    <col min="15617" max="15862" width="11" style="52"/>
    <col min="15863" max="15863" width="6.28515625" style="52" customWidth="1"/>
    <col min="15864" max="15864" width="104.42578125" style="52" customWidth="1"/>
    <col min="15865" max="15870" width="13.42578125" style="52" customWidth="1"/>
    <col min="15871" max="15872" width="0" style="52" hidden="1" customWidth="1"/>
    <col min="15873" max="16118" width="11" style="52"/>
    <col min="16119" max="16119" width="6.28515625" style="52" customWidth="1"/>
    <col min="16120" max="16120" width="104.42578125" style="52" customWidth="1"/>
    <col min="16121" max="16126" width="13.42578125" style="52" customWidth="1"/>
    <col min="16127" max="16128" width="0" style="52" hidden="1" customWidth="1"/>
    <col min="16129" max="16384" width="11" style="52"/>
  </cols>
  <sheetData>
    <row r="1" spans="1:8" ht="33.6" customHeight="1">
      <c r="A1" s="49"/>
      <c r="B1" s="50"/>
      <c r="C1" s="51"/>
      <c r="D1" s="51"/>
      <c r="E1" s="51"/>
      <c r="F1" s="51"/>
      <c r="G1" s="348" t="s">
        <v>109</v>
      </c>
      <c r="H1" s="348"/>
    </row>
    <row r="2" spans="1:8" ht="21" customHeight="1">
      <c r="A2" s="352" t="s">
        <v>618</v>
      </c>
      <c r="B2" s="352"/>
      <c r="C2" s="352"/>
      <c r="D2" s="352"/>
      <c r="E2" s="352"/>
      <c r="F2" s="352"/>
      <c r="G2" s="352"/>
      <c r="H2" s="352"/>
    </row>
    <row r="3" spans="1:8" ht="21" hidden="1" customHeight="1">
      <c r="A3" s="49" t="s">
        <v>28</v>
      </c>
      <c r="B3" s="49"/>
      <c r="C3" s="51"/>
      <c r="D3" s="51"/>
      <c r="E3" s="51"/>
      <c r="F3" s="51"/>
      <c r="G3" s="51"/>
      <c r="H3" s="51"/>
    </row>
    <row r="4" spans="1:8" ht="23.45" customHeight="1">
      <c r="A4" s="354" t="str">
        <f>'12'!A4:F4</f>
        <v>(Kèm theo Báo cáo số     /BC-UBND ngày 20 tháng 12 năm 2024 của UBND xã Chiềng Đông)</v>
      </c>
      <c r="B4" s="354"/>
      <c r="C4" s="354"/>
      <c r="D4" s="354"/>
      <c r="E4" s="354"/>
      <c r="F4" s="354"/>
      <c r="G4" s="354"/>
      <c r="H4" s="354"/>
    </row>
    <row r="5" spans="1:8" ht="19.5" customHeight="1">
      <c r="A5" s="55"/>
      <c r="B5" s="55"/>
      <c r="G5" s="53"/>
      <c r="H5" s="70" t="s">
        <v>477</v>
      </c>
    </row>
    <row r="6" spans="1:8" ht="23.25" customHeight="1">
      <c r="A6" s="355" t="s">
        <v>1</v>
      </c>
      <c r="B6" s="355" t="s">
        <v>2</v>
      </c>
      <c r="C6" s="122" t="s">
        <v>609</v>
      </c>
      <c r="D6" s="122"/>
      <c r="E6" s="122" t="s">
        <v>610</v>
      </c>
      <c r="F6" s="122"/>
      <c r="G6" s="355" t="s">
        <v>110</v>
      </c>
      <c r="H6" s="355"/>
    </row>
    <row r="7" spans="1:8" ht="23.25" customHeight="1">
      <c r="A7" s="355"/>
      <c r="B7" s="355"/>
      <c r="C7" s="57" t="s">
        <v>504</v>
      </c>
      <c r="D7" s="57" t="s">
        <v>505</v>
      </c>
      <c r="E7" s="57" t="s">
        <v>504</v>
      </c>
      <c r="F7" s="57" t="s">
        <v>505</v>
      </c>
      <c r="G7" s="57" t="s">
        <v>504</v>
      </c>
      <c r="H7" s="57" t="s">
        <v>505</v>
      </c>
    </row>
    <row r="8" spans="1:8" ht="23.25" customHeight="1">
      <c r="A8" s="355"/>
      <c r="B8" s="355"/>
      <c r="C8" s="57" t="s">
        <v>506</v>
      </c>
      <c r="D8" s="57" t="s">
        <v>507</v>
      </c>
      <c r="E8" s="57" t="s">
        <v>506</v>
      </c>
      <c r="F8" s="57" t="s">
        <v>507</v>
      </c>
      <c r="G8" s="57" t="s">
        <v>506</v>
      </c>
      <c r="H8" s="57" t="s">
        <v>507</v>
      </c>
    </row>
    <row r="9" spans="1:8" s="59" customFormat="1" ht="17.25" customHeight="1">
      <c r="A9" s="57" t="s">
        <v>3</v>
      </c>
      <c r="B9" s="57" t="s">
        <v>4</v>
      </c>
      <c r="C9" s="57">
        <v>1</v>
      </c>
      <c r="D9" s="57">
        <f>C9+1</f>
        <v>2</v>
      </c>
      <c r="E9" s="57">
        <f>D9+1</f>
        <v>3</v>
      </c>
      <c r="F9" s="57">
        <f>E9+1</f>
        <v>4</v>
      </c>
      <c r="G9" s="57" t="s">
        <v>113</v>
      </c>
      <c r="H9" s="57" t="s">
        <v>114</v>
      </c>
    </row>
    <row r="10" spans="1:8" ht="21.75" customHeight="1">
      <c r="A10" s="62"/>
      <c r="B10" s="64" t="s">
        <v>508</v>
      </c>
      <c r="C10" s="123">
        <f>C11+C44+C45+C52</f>
        <v>819000000</v>
      </c>
      <c r="D10" s="123">
        <f>D11+D44+D45+D52</f>
        <v>819000000</v>
      </c>
      <c r="E10" s="123">
        <f>E11+E44+E45+E52</f>
        <v>691327188</v>
      </c>
      <c r="F10" s="123">
        <f>F11+F44+F45+F52</f>
        <v>691327188</v>
      </c>
      <c r="G10" s="124">
        <f>E10/C10*100</f>
        <v>84.411134065934064</v>
      </c>
      <c r="H10" s="124">
        <f>F10/D10*100</f>
        <v>84.411134065934064</v>
      </c>
    </row>
    <row r="11" spans="1:8" ht="21.75" customHeight="1">
      <c r="A11" s="62" t="s">
        <v>14</v>
      </c>
      <c r="B11" s="64" t="s">
        <v>9</v>
      </c>
      <c r="C11" s="125">
        <f>C12+C14+C16+C18+C21+C22+C25+C26+C31+C32+C33+C34+C35+C36+C38+C39+C40+C41+C42+C43</f>
        <v>819000000</v>
      </c>
      <c r="D11" s="125">
        <f>D12+D14+D16+D18+D21+D22+D25+D26+D31+D32+D33+D34+D35+D36+D38+D39+D40+D41+D42+D43</f>
        <v>819000000</v>
      </c>
      <c r="E11" s="125">
        <f>E12+E14+E16+E18+E21+E22+E25+E26+E31+E32+E33+E34+E35+E36+E38+E39+E40+E41+E42+E43</f>
        <v>691327188</v>
      </c>
      <c r="F11" s="125">
        <f>F12+F14+F16+F18+F21+F22+F25+F26+F31+F32+F33+F34+F35+F36+F38+F39+F40+F41+F42+F43</f>
        <v>691327188</v>
      </c>
      <c r="G11" s="126">
        <f>E11/C11*100</f>
        <v>84.411134065934064</v>
      </c>
      <c r="H11" s="126">
        <f>F11/D11*100</f>
        <v>84.411134065934064</v>
      </c>
    </row>
    <row r="12" spans="1:8" ht="21.75" customHeight="1">
      <c r="A12" s="65">
        <v>1</v>
      </c>
      <c r="B12" s="66" t="s">
        <v>115</v>
      </c>
      <c r="C12" s="125"/>
      <c r="D12" s="125"/>
      <c r="E12" s="125"/>
      <c r="F12" s="125"/>
      <c r="G12" s="127"/>
      <c r="H12" s="127"/>
    </row>
    <row r="13" spans="1:8" ht="21.75" hidden="1" customHeight="1">
      <c r="A13" s="65"/>
      <c r="B13" s="66" t="s">
        <v>116</v>
      </c>
      <c r="C13" s="128"/>
      <c r="D13" s="128"/>
      <c r="E13" s="128"/>
      <c r="F13" s="128"/>
      <c r="G13" s="127"/>
      <c r="H13" s="127"/>
    </row>
    <row r="14" spans="1:8" ht="21.75" customHeight="1">
      <c r="A14" s="65">
        <f>A12+1</f>
        <v>2</v>
      </c>
      <c r="B14" s="66" t="s">
        <v>275</v>
      </c>
      <c r="C14" s="128"/>
      <c r="D14" s="128"/>
      <c r="E14" s="128"/>
      <c r="F14" s="128"/>
      <c r="G14" s="127" t="e">
        <f>E14/C14*100</f>
        <v>#DIV/0!</v>
      </c>
      <c r="H14" s="127" t="e">
        <f>F14/D14*100</f>
        <v>#DIV/0!</v>
      </c>
    </row>
    <row r="15" spans="1:8" ht="21.75" hidden="1" customHeight="1">
      <c r="A15" s="65"/>
      <c r="B15" s="66" t="s">
        <v>116</v>
      </c>
      <c r="C15" s="128"/>
      <c r="D15" s="128"/>
      <c r="E15" s="128"/>
      <c r="F15" s="128"/>
      <c r="G15" s="127"/>
      <c r="H15" s="127"/>
    </row>
    <row r="16" spans="1:8" ht="21.75" customHeight="1">
      <c r="A16" s="65">
        <f>A14+1</f>
        <v>3</v>
      </c>
      <c r="B16" s="66" t="s">
        <v>89</v>
      </c>
      <c r="C16" s="128"/>
      <c r="D16" s="128"/>
      <c r="E16" s="128"/>
      <c r="F16" s="128"/>
      <c r="G16" s="127"/>
      <c r="H16" s="127"/>
    </row>
    <row r="17" spans="1:8" ht="21.75" hidden="1" customHeight="1">
      <c r="A17" s="129"/>
      <c r="B17" s="66" t="s">
        <v>116</v>
      </c>
      <c r="C17" s="128"/>
      <c r="D17" s="128"/>
      <c r="E17" s="128"/>
      <c r="F17" s="128"/>
      <c r="G17" s="127"/>
      <c r="H17" s="127"/>
    </row>
    <row r="18" spans="1:8" ht="21.75" customHeight="1">
      <c r="A18" s="65">
        <f>A16+1</f>
        <v>4</v>
      </c>
      <c r="B18" s="66" t="s">
        <v>90</v>
      </c>
      <c r="C18" s="128">
        <f>SUM(C19:C20)</f>
        <v>485000000</v>
      </c>
      <c r="D18" s="128">
        <f>SUM(D19:D20)</f>
        <v>485000000</v>
      </c>
      <c r="E18" s="128">
        <f>SUM(E19:E20)</f>
        <v>350000000</v>
      </c>
      <c r="F18" s="128">
        <f>SUM(F19:F20)</f>
        <v>350000000</v>
      </c>
      <c r="G18" s="127">
        <f>E18/C18*100</f>
        <v>72.164948453608247</v>
      </c>
      <c r="H18" s="127">
        <f>F18/D18*100</f>
        <v>72.164948453608247</v>
      </c>
    </row>
    <row r="19" spans="1:8" ht="21.75" customHeight="1">
      <c r="A19" s="65"/>
      <c r="B19" s="242" t="s">
        <v>532</v>
      </c>
      <c r="C19" s="128">
        <v>485000000</v>
      </c>
      <c r="D19" s="128">
        <v>485000000</v>
      </c>
      <c r="E19" s="150">
        <v>350000000</v>
      </c>
      <c r="F19" s="128">
        <f>E19</f>
        <v>350000000</v>
      </c>
      <c r="G19" s="127">
        <f>E19/C19*100</f>
        <v>72.164948453608247</v>
      </c>
      <c r="H19" s="127">
        <f>F19/D19*100</f>
        <v>72.164948453608247</v>
      </c>
    </row>
    <row r="20" spans="1:8" ht="21.75" hidden="1" customHeight="1">
      <c r="A20" s="65"/>
      <c r="B20" s="66" t="s">
        <v>116</v>
      </c>
      <c r="C20" s="128"/>
      <c r="D20" s="128"/>
      <c r="E20" s="128"/>
      <c r="F20" s="128"/>
      <c r="G20" s="127"/>
      <c r="H20" s="127"/>
    </row>
    <row r="21" spans="1:8" ht="21.75" customHeight="1">
      <c r="A21" s="65">
        <f>A18+1</f>
        <v>5</v>
      </c>
      <c r="B21" s="66" t="s">
        <v>91</v>
      </c>
      <c r="C21" s="128">
        <v>263000000</v>
      </c>
      <c r="D21" s="128">
        <v>263000000</v>
      </c>
      <c r="E21" s="128">
        <v>200000000</v>
      </c>
      <c r="F21" s="128">
        <f>E21</f>
        <v>200000000</v>
      </c>
      <c r="G21" s="127">
        <f>E21/C21*100</f>
        <v>76.045627376425855</v>
      </c>
      <c r="H21" s="127">
        <f>F21/D21*100</f>
        <v>76.045627376425855</v>
      </c>
    </row>
    <row r="22" spans="1:8" ht="21.75" customHeight="1">
      <c r="A22" s="65">
        <f>A21+1</f>
        <v>6</v>
      </c>
      <c r="B22" s="66" t="s">
        <v>92</v>
      </c>
      <c r="C22" s="128"/>
      <c r="D22" s="128"/>
      <c r="E22" s="128"/>
      <c r="F22" s="128"/>
      <c r="G22" s="127"/>
      <c r="H22" s="127"/>
    </row>
    <row r="23" spans="1:8" s="53" customFormat="1" ht="21.75" hidden="1" customHeight="1">
      <c r="A23" s="131" t="s">
        <v>5</v>
      </c>
      <c r="B23" s="132" t="s">
        <v>509</v>
      </c>
      <c r="C23" s="128"/>
      <c r="D23" s="128"/>
      <c r="E23" s="128"/>
      <c r="F23" s="128"/>
      <c r="G23" s="127"/>
      <c r="H23" s="127"/>
    </row>
    <row r="24" spans="1:8" s="53" customFormat="1" ht="21.75" hidden="1" customHeight="1">
      <c r="A24" s="131" t="s">
        <v>5</v>
      </c>
      <c r="B24" s="132" t="s">
        <v>510</v>
      </c>
      <c r="C24" s="128"/>
      <c r="D24" s="128"/>
      <c r="E24" s="128"/>
      <c r="F24" s="128"/>
      <c r="G24" s="127"/>
      <c r="H24" s="127"/>
    </row>
    <row r="25" spans="1:8" ht="21.75" customHeight="1">
      <c r="A25" s="65">
        <f>A22+1</f>
        <v>7</v>
      </c>
      <c r="B25" s="66" t="s">
        <v>149</v>
      </c>
      <c r="C25" s="128">
        <v>3000000</v>
      </c>
      <c r="D25" s="128">
        <v>3000000</v>
      </c>
      <c r="E25" s="128">
        <v>3000000</v>
      </c>
      <c r="F25" s="128">
        <f>E25</f>
        <v>3000000</v>
      </c>
      <c r="G25" s="127">
        <f>E25/C25*100</f>
        <v>100</v>
      </c>
      <c r="H25" s="127">
        <f>F25/D25*100</f>
        <v>100</v>
      </c>
    </row>
    <row r="26" spans="1:8" ht="21.75" customHeight="1">
      <c r="A26" s="65">
        <f>A25+1</f>
        <v>8</v>
      </c>
      <c r="B26" s="66" t="s">
        <v>277</v>
      </c>
      <c r="C26" s="128">
        <f>SUM(C27:C30)</f>
        <v>48000000</v>
      </c>
      <c r="D26" s="128">
        <f>SUM(D27:D30)</f>
        <v>48000000</v>
      </c>
      <c r="E26" s="128">
        <f>SUM(E27:E30)</f>
        <v>65394000</v>
      </c>
      <c r="F26" s="128">
        <f>SUM(F27:F30)</f>
        <v>65394000</v>
      </c>
      <c r="G26" s="127">
        <f>E26/C26*100</f>
        <v>136.23749999999998</v>
      </c>
      <c r="H26" s="127">
        <f>F26/D26*100</f>
        <v>136.23749999999998</v>
      </c>
    </row>
    <row r="27" spans="1:8" ht="21.75" customHeight="1">
      <c r="A27" s="133" t="s">
        <v>5</v>
      </c>
      <c r="B27" s="66" t="s">
        <v>511</v>
      </c>
      <c r="C27" s="128"/>
      <c r="D27" s="128"/>
      <c r="E27" s="128"/>
      <c r="F27" s="128"/>
      <c r="G27" s="127"/>
      <c r="H27" s="127"/>
    </row>
    <row r="28" spans="1:8" ht="21.75" customHeight="1">
      <c r="A28" s="133" t="s">
        <v>5</v>
      </c>
      <c r="B28" s="66" t="s">
        <v>512</v>
      </c>
      <c r="C28" s="128"/>
      <c r="D28" s="128"/>
      <c r="E28" s="128"/>
      <c r="F28" s="128"/>
      <c r="G28" s="127"/>
      <c r="H28" s="127"/>
    </row>
    <row r="29" spans="1:8" ht="21.75" customHeight="1">
      <c r="A29" s="133" t="s">
        <v>5</v>
      </c>
      <c r="B29" s="66" t="s">
        <v>513</v>
      </c>
      <c r="C29" s="128"/>
      <c r="D29" s="128"/>
      <c r="E29" s="128"/>
      <c r="F29" s="128"/>
      <c r="G29" s="127"/>
      <c r="H29" s="127"/>
    </row>
    <row r="30" spans="1:8" ht="21.75" customHeight="1">
      <c r="A30" s="133" t="s">
        <v>5</v>
      </c>
      <c r="B30" s="66" t="s">
        <v>514</v>
      </c>
      <c r="C30" s="128">
        <v>48000000</v>
      </c>
      <c r="D30" s="128">
        <v>48000000</v>
      </c>
      <c r="E30" s="150">
        <v>65394000</v>
      </c>
      <c r="F30" s="128">
        <f>E30</f>
        <v>65394000</v>
      </c>
      <c r="G30" s="127">
        <f>E30/C30*100</f>
        <v>136.23749999999998</v>
      </c>
      <c r="H30" s="127">
        <f>F30/D30*100</f>
        <v>136.23749999999998</v>
      </c>
    </row>
    <row r="31" spans="1:8" ht="21.75" customHeight="1">
      <c r="A31" s="65">
        <f>A26+1</f>
        <v>9</v>
      </c>
      <c r="B31" s="66" t="s">
        <v>117</v>
      </c>
      <c r="C31" s="128"/>
      <c r="D31" s="128"/>
      <c r="E31" s="128"/>
      <c r="F31" s="128"/>
      <c r="G31" s="127"/>
      <c r="H31" s="127"/>
    </row>
    <row r="32" spans="1:8" ht="21.75" customHeight="1">
      <c r="A32" s="65">
        <f>A31+1</f>
        <v>10</v>
      </c>
      <c r="B32" s="66" t="s">
        <v>118</v>
      </c>
      <c r="C32" s="128"/>
      <c r="D32" s="128"/>
      <c r="E32" s="128"/>
      <c r="F32" s="128"/>
      <c r="G32" s="127"/>
      <c r="H32" s="127"/>
    </row>
    <row r="33" spans="1:8" ht="21.75" customHeight="1">
      <c r="A33" s="65">
        <f t="shared" ref="A33:A43" si="0">A32+1</f>
        <v>11</v>
      </c>
      <c r="B33" s="66" t="s">
        <v>119</v>
      </c>
      <c r="C33" s="128"/>
      <c r="D33" s="128"/>
      <c r="E33" s="128"/>
      <c r="F33" s="128"/>
      <c r="G33" s="127"/>
      <c r="H33" s="127"/>
    </row>
    <row r="34" spans="1:8" ht="21.75" customHeight="1">
      <c r="A34" s="65">
        <f t="shared" si="0"/>
        <v>12</v>
      </c>
      <c r="B34" s="66" t="s">
        <v>93</v>
      </c>
      <c r="C34" s="128"/>
      <c r="D34" s="128"/>
      <c r="E34" s="128"/>
      <c r="F34" s="128"/>
      <c r="G34" s="127"/>
      <c r="H34" s="127"/>
    </row>
    <row r="35" spans="1:8" ht="21.75" customHeight="1">
      <c r="A35" s="65">
        <f t="shared" si="0"/>
        <v>13</v>
      </c>
      <c r="B35" s="66" t="s">
        <v>279</v>
      </c>
      <c r="C35" s="128"/>
      <c r="D35" s="128"/>
      <c r="E35" s="128"/>
      <c r="F35" s="128"/>
      <c r="G35" s="127"/>
      <c r="H35" s="127"/>
    </row>
    <row r="36" spans="1:8" ht="21.75" customHeight="1">
      <c r="A36" s="65">
        <f t="shared" si="0"/>
        <v>14</v>
      </c>
      <c r="B36" s="66" t="s">
        <v>120</v>
      </c>
      <c r="C36" s="128"/>
      <c r="D36" s="128"/>
      <c r="E36" s="128"/>
      <c r="F36" s="128"/>
      <c r="G36" s="127"/>
      <c r="H36" s="127"/>
    </row>
    <row r="37" spans="1:8" ht="21.75" customHeight="1">
      <c r="A37" s="65"/>
      <c r="B37" s="66" t="s">
        <v>116</v>
      </c>
      <c r="C37" s="128"/>
      <c r="D37" s="128"/>
      <c r="E37" s="128"/>
      <c r="F37" s="128"/>
      <c r="G37" s="127"/>
      <c r="H37" s="127"/>
    </row>
    <row r="38" spans="1:8" ht="21.75" customHeight="1">
      <c r="A38" s="65">
        <f>A36+1</f>
        <v>15</v>
      </c>
      <c r="B38" s="66" t="s">
        <v>121</v>
      </c>
      <c r="C38" s="128"/>
      <c r="D38" s="128"/>
      <c r="E38" s="128"/>
      <c r="F38" s="128"/>
      <c r="G38" s="127"/>
      <c r="H38" s="127"/>
    </row>
    <row r="39" spans="1:8" ht="21.75" customHeight="1">
      <c r="A39" s="65">
        <f t="shared" si="0"/>
        <v>16</v>
      </c>
      <c r="B39" s="66" t="s">
        <v>122</v>
      </c>
      <c r="C39" s="128">
        <v>20000000</v>
      </c>
      <c r="D39" s="128">
        <v>20000000</v>
      </c>
      <c r="E39" s="150">
        <v>72933188</v>
      </c>
      <c r="F39" s="128">
        <f>E39</f>
        <v>72933188</v>
      </c>
      <c r="G39" s="127">
        <f>E39/C39*100</f>
        <v>364.66593999999998</v>
      </c>
      <c r="H39" s="127">
        <f>F39/D39*100</f>
        <v>364.66593999999998</v>
      </c>
    </row>
    <row r="40" spans="1:8" ht="21.75" customHeight="1">
      <c r="A40" s="65">
        <f t="shared" si="0"/>
        <v>17</v>
      </c>
      <c r="B40" s="66" t="s">
        <v>123</v>
      </c>
      <c r="C40" s="128"/>
      <c r="D40" s="128"/>
      <c r="E40" s="128"/>
      <c r="F40" s="128"/>
      <c r="G40" s="128"/>
      <c r="H40" s="128"/>
    </row>
    <row r="41" spans="1:8" ht="21.75" customHeight="1">
      <c r="A41" s="65">
        <f t="shared" si="0"/>
        <v>18</v>
      </c>
      <c r="B41" s="66" t="s">
        <v>124</v>
      </c>
      <c r="C41" s="128"/>
      <c r="D41" s="128"/>
      <c r="E41" s="128"/>
      <c r="F41" s="128"/>
      <c r="G41" s="128"/>
      <c r="H41" s="128"/>
    </row>
    <row r="42" spans="1:8" ht="51" customHeight="1">
      <c r="A42" s="65">
        <f t="shared" si="0"/>
        <v>19</v>
      </c>
      <c r="B42" s="134" t="s">
        <v>515</v>
      </c>
      <c r="C42" s="128"/>
      <c r="D42" s="128"/>
      <c r="E42" s="128"/>
      <c r="F42" s="128"/>
      <c r="G42" s="128"/>
      <c r="H42" s="128"/>
    </row>
    <row r="43" spans="1:8" ht="21.75" customHeight="1">
      <c r="A43" s="65">
        <f t="shared" si="0"/>
        <v>20</v>
      </c>
      <c r="B43" s="66" t="s">
        <v>125</v>
      </c>
      <c r="C43" s="128"/>
      <c r="D43" s="128"/>
      <c r="E43" s="128"/>
      <c r="F43" s="128"/>
      <c r="G43" s="128"/>
      <c r="H43" s="128"/>
    </row>
    <row r="44" spans="1:8" ht="21.75" customHeight="1">
      <c r="A44" s="62" t="s">
        <v>10</v>
      </c>
      <c r="B44" s="64" t="s">
        <v>94</v>
      </c>
      <c r="C44" s="128"/>
      <c r="D44" s="128"/>
      <c r="E44" s="128"/>
      <c r="F44" s="128"/>
      <c r="G44" s="128"/>
      <c r="H44" s="128"/>
    </row>
    <row r="45" spans="1:8" ht="21.75" customHeight="1">
      <c r="A45" s="62" t="s">
        <v>11</v>
      </c>
      <c r="B45" s="64" t="s">
        <v>516</v>
      </c>
      <c r="C45" s="128"/>
      <c r="D45" s="128"/>
      <c r="E45" s="128"/>
      <c r="F45" s="128"/>
      <c r="G45" s="128"/>
      <c r="H45" s="128"/>
    </row>
    <row r="46" spans="1:8" ht="21.75" customHeight="1">
      <c r="A46" s="65">
        <v>1</v>
      </c>
      <c r="B46" s="66" t="s">
        <v>517</v>
      </c>
      <c r="C46" s="128"/>
      <c r="D46" s="128"/>
      <c r="E46" s="128"/>
      <c r="F46" s="128"/>
      <c r="G46" s="128"/>
      <c r="H46" s="128"/>
    </row>
    <row r="47" spans="1:8" ht="21.75" customHeight="1">
      <c r="A47" s="65">
        <f>A46+1</f>
        <v>2</v>
      </c>
      <c r="B47" s="66" t="s">
        <v>153</v>
      </c>
      <c r="C47" s="128"/>
      <c r="D47" s="128"/>
      <c r="E47" s="128"/>
      <c r="F47" s="128"/>
      <c r="G47" s="128"/>
      <c r="H47" s="128"/>
    </row>
    <row r="48" spans="1:8" ht="21.75" customHeight="1">
      <c r="A48" s="65">
        <f>A47+1</f>
        <v>3</v>
      </c>
      <c r="B48" s="66" t="s">
        <v>126</v>
      </c>
      <c r="C48" s="128"/>
      <c r="D48" s="128"/>
      <c r="E48" s="128"/>
      <c r="F48" s="128"/>
      <c r="G48" s="128"/>
      <c r="H48" s="128"/>
    </row>
    <row r="49" spans="1:8" ht="21.75" customHeight="1">
      <c r="A49" s="65">
        <f>A48+1</f>
        <v>4</v>
      </c>
      <c r="B49" s="66" t="s">
        <v>518</v>
      </c>
      <c r="C49" s="128"/>
      <c r="D49" s="128"/>
      <c r="E49" s="128"/>
      <c r="F49" s="128"/>
      <c r="G49" s="128"/>
      <c r="H49" s="128"/>
    </row>
    <row r="50" spans="1:8" ht="21.75" customHeight="1">
      <c r="A50" s="65">
        <f>A49+1</f>
        <v>5</v>
      </c>
      <c r="B50" s="66" t="s">
        <v>127</v>
      </c>
      <c r="C50" s="128"/>
      <c r="D50" s="128"/>
      <c r="E50" s="128"/>
      <c r="F50" s="128"/>
      <c r="G50" s="128"/>
      <c r="H50" s="128"/>
    </row>
    <row r="51" spans="1:8" ht="21.75" customHeight="1">
      <c r="A51" s="65">
        <f>A50+1</f>
        <v>6</v>
      </c>
      <c r="B51" s="66" t="s">
        <v>128</v>
      </c>
      <c r="C51" s="128"/>
      <c r="D51" s="128"/>
      <c r="E51" s="128"/>
      <c r="F51" s="128"/>
      <c r="G51" s="128"/>
      <c r="H51" s="128"/>
    </row>
    <row r="52" spans="1:8" ht="21.75" customHeight="1">
      <c r="A52" s="62" t="s">
        <v>12</v>
      </c>
      <c r="B52" s="64" t="s">
        <v>129</v>
      </c>
      <c r="C52" s="128"/>
      <c r="D52" s="128"/>
      <c r="E52" s="128"/>
      <c r="F52" s="128"/>
      <c r="G52" s="128"/>
      <c r="H52" s="128"/>
    </row>
    <row r="53" spans="1:8" ht="15.95" customHeight="1">
      <c r="A53" s="66"/>
      <c r="B53" s="66"/>
      <c r="C53" s="66"/>
      <c r="D53" s="66"/>
      <c r="E53" s="66"/>
      <c r="F53" s="66"/>
      <c r="G53" s="66"/>
      <c r="H53" s="66"/>
    </row>
    <row r="54" spans="1:8" ht="19.5" hidden="1" customHeight="1">
      <c r="A54" s="356" t="s">
        <v>531</v>
      </c>
      <c r="B54" s="356"/>
      <c r="C54" s="356"/>
      <c r="D54" s="356"/>
      <c r="E54" s="356"/>
      <c r="F54" s="356"/>
      <c r="G54" s="356"/>
      <c r="H54" s="356"/>
    </row>
    <row r="55" spans="1:8" ht="19.5" hidden="1" customHeight="1">
      <c r="B55" s="353" t="s">
        <v>519</v>
      </c>
      <c r="C55" s="353"/>
      <c r="D55" s="353"/>
      <c r="E55" s="353"/>
      <c r="F55" s="353"/>
      <c r="G55" s="353"/>
      <c r="H55" s="353"/>
    </row>
    <row r="56" spans="1:8" ht="19.5" hidden="1" customHeight="1">
      <c r="B56" s="67" t="s">
        <v>155</v>
      </c>
    </row>
    <row r="57" spans="1:8" s="68" customFormat="1" ht="39" hidden="1" customHeight="1">
      <c r="B57" s="357" t="s">
        <v>156</v>
      </c>
      <c r="C57" s="357"/>
      <c r="D57" s="357"/>
      <c r="E57" s="357"/>
      <c r="F57" s="357"/>
      <c r="G57" s="357"/>
      <c r="H57" s="357"/>
    </row>
    <row r="58" spans="1:8" ht="19.5" hidden="1" customHeight="1">
      <c r="B58" s="353" t="s">
        <v>520</v>
      </c>
      <c r="C58" s="353"/>
      <c r="D58" s="353"/>
      <c r="E58" s="353"/>
      <c r="F58" s="353"/>
      <c r="G58" s="353"/>
      <c r="H58" s="353"/>
    </row>
    <row r="59" spans="1:8" ht="19.5" hidden="1" customHeight="1">
      <c r="B59" s="54" t="s">
        <v>521</v>
      </c>
    </row>
    <row r="60" spans="1:8" ht="19.5" hidden="1" customHeight="1">
      <c r="A60" s="53"/>
      <c r="B60" s="67" t="s">
        <v>522</v>
      </c>
    </row>
    <row r="61" spans="1:8" ht="19.5" hidden="1" customHeight="1">
      <c r="A61" s="53"/>
      <c r="B61" s="67" t="s">
        <v>523</v>
      </c>
    </row>
    <row r="62" spans="1:8" ht="19.5" hidden="1" customHeight="1">
      <c r="A62" s="71"/>
      <c r="B62" s="67" t="s">
        <v>524</v>
      </c>
    </row>
    <row r="63" spans="1:8" ht="19.5" customHeight="1">
      <c r="A63" s="71"/>
      <c r="B63" s="67"/>
    </row>
  </sheetData>
  <mergeCells count="10">
    <mergeCell ref="B58:H58"/>
    <mergeCell ref="A4:H4"/>
    <mergeCell ref="A6:A8"/>
    <mergeCell ref="B6:B8"/>
    <mergeCell ref="G1:H1"/>
    <mergeCell ref="G6:H6"/>
    <mergeCell ref="A54:H54"/>
    <mergeCell ref="B55:H55"/>
    <mergeCell ref="B57:H57"/>
    <mergeCell ref="A2:H2"/>
  </mergeCells>
  <pageMargins left="1.1299999999999999" right="0.21" top="0.3" bottom="0.25" header="0.3" footer="0.3"/>
  <pageSetup paperSize="9" scale="95"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H51"/>
  <sheetViews>
    <sheetView view="pageBreakPreview" topLeftCell="A28" zoomScale="60" zoomScaleNormal="80" workbookViewId="0">
      <selection activeCell="A44" sqref="A44:XFD45"/>
    </sheetView>
  </sheetViews>
  <sheetFormatPr defaultColWidth="11" defaultRowHeight="15.75"/>
  <cols>
    <col min="1" max="1" width="5.42578125" style="52" customWidth="1"/>
    <col min="2" max="2" width="42.140625" style="52" customWidth="1"/>
    <col min="3" max="3" width="16.5703125" style="52" customWidth="1"/>
    <col min="4" max="4" width="18" style="52" customWidth="1"/>
    <col min="5" max="5" width="15.7109375" style="69" customWidth="1"/>
    <col min="6" max="6" width="10.140625" style="69" customWidth="1"/>
    <col min="7" max="8" width="0" style="52" hidden="1" customWidth="1"/>
    <col min="9" max="256" width="11" style="52"/>
    <col min="257" max="257" width="6.28515625" style="52" customWidth="1"/>
    <col min="258" max="258" width="69.85546875" style="52" customWidth="1"/>
    <col min="259" max="262" width="12.42578125" style="52" customWidth="1"/>
    <col min="263" max="512" width="11" style="52"/>
    <col min="513" max="513" width="6.28515625" style="52" customWidth="1"/>
    <col min="514" max="514" width="69.85546875" style="52" customWidth="1"/>
    <col min="515" max="518" width="12.42578125" style="52" customWidth="1"/>
    <col min="519" max="768" width="11" style="52"/>
    <col min="769" max="769" width="6.28515625" style="52" customWidth="1"/>
    <col min="770" max="770" width="69.85546875" style="52" customWidth="1"/>
    <col min="771" max="774" width="12.42578125" style="52" customWidth="1"/>
    <col min="775" max="1024" width="11" style="52"/>
    <col min="1025" max="1025" width="6.28515625" style="52" customWidth="1"/>
    <col min="1026" max="1026" width="69.85546875" style="52" customWidth="1"/>
    <col min="1027" max="1030" width="12.42578125" style="52" customWidth="1"/>
    <col min="1031" max="1280" width="11" style="52"/>
    <col min="1281" max="1281" width="6.28515625" style="52" customWidth="1"/>
    <col min="1282" max="1282" width="69.85546875" style="52" customWidth="1"/>
    <col min="1283" max="1286" width="12.42578125" style="52" customWidth="1"/>
    <col min="1287" max="1536" width="11" style="52"/>
    <col min="1537" max="1537" width="6.28515625" style="52" customWidth="1"/>
    <col min="1538" max="1538" width="69.85546875" style="52" customWidth="1"/>
    <col min="1539" max="1542" width="12.42578125" style="52" customWidth="1"/>
    <col min="1543" max="1792" width="11" style="52"/>
    <col min="1793" max="1793" width="6.28515625" style="52" customWidth="1"/>
    <col min="1794" max="1794" width="69.85546875" style="52" customWidth="1"/>
    <col min="1795" max="1798" width="12.42578125" style="52" customWidth="1"/>
    <col min="1799" max="2048" width="11" style="52"/>
    <col min="2049" max="2049" width="6.28515625" style="52" customWidth="1"/>
    <col min="2050" max="2050" width="69.85546875" style="52" customWidth="1"/>
    <col min="2051" max="2054" width="12.42578125" style="52" customWidth="1"/>
    <col min="2055" max="2304" width="11" style="52"/>
    <col min="2305" max="2305" width="6.28515625" style="52" customWidth="1"/>
    <col min="2306" max="2306" width="69.85546875" style="52" customWidth="1"/>
    <col min="2307" max="2310" width="12.42578125" style="52" customWidth="1"/>
    <col min="2311" max="2560" width="11" style="52"/>
    <col min="2561" max="2561" width="6.28515625" style="52" customWidth="1"/>
    <col min="2562" max="2562" width="69.85546875" style="52" customWidth="1"/>
    <col min="2563" max="2566" width="12.42578125" style="52" customWidth="1"/>
    <col min="2567" max="2816" width="11" style="52"/>
    <col min="2817" max="2817" width="6.28515625" style="52" customWidth="1"/>
    <col min="2818" max="2818" width="69.85546875" style="52" customWidth="1"/>
    <col min="2819" max="2822" width="12.42578125" style="52" customWidth="1"/>
    <col min="2823" max="3072" width="11" style="52"/>
    <col min="3073" max="3073" width="6.28515625" style="52" customWidth="1"/>
    <col min="3074" max="3074" width="69.85546875" style="52" customWidth="1"/>
    <col min="3075" max="3078" width="12.42578125" style="52" customWidth="1"/>
    <col min="3079" max="3328" width="11" style="52"/>
    <col min="3329" max="3329" width="6.28515625" style="52" customWidth="1"/>
    <col min="3330" max="3330" width="69.85546875" style="52" customWidth="1"/>
    <col min="3331" max="3334" width="12.42578125" style="52" customWidth="1"/>
    <col min="3335" max="3584" width="11" style="52"/>
    <col min="3585" max="3585" width="6.28515625" style="52" customWidth="1"/>
    <col min="3586" max="3586" width="69.85546875" style="52" customWidth="1"/>
    <col min="3587" max="3590" width="12.42578125" style="52" customWidth="1"/>
    <col min="3591" max="3840" width="11" style="52"/>
    <col min="3841" max="3841" width="6.28515625" style="52" customWidth="1"/>
    <col min="3842" max="3842" width="69.85546875" style="52" customWidth="1"/>
    <col min="3843" max="3846" width="12.42578125" style="52" customWidth="1"/>
    <col min="3847" max="4096" width="11" style="52"/>
    <col min="4097" max="4097" width="6.28515625" style="52" customWidth="1"/>
    <col min="4098" max="4098" width="69.85546875" style="52" customWidth="1"/>
    <col min="4099" max="4102" width="12.42578125" style="52" customWidth="1"/>
    <col min="4103" max="4352" width="11" style="52"/>
    <col min="4353" max="4353" width="6.28515625" style="52" customWidth="1"/>
    <col min="4354" max="4354" width="69.85546875" style="52" customWidth="1"/>
    <col min="4355" max="4358" width="12.42578125" style="52" customWidth="1"/>
    <col min="4359" max="4608" width="11" style="52"/>
    <col min="4609" max="4609" width="6.28515625" style="52" customWidth="1"/>
    <col min="4610" max="4610" width="69.85546875" style="52" customWidth="1"/>
    <col min="4611" max="4614" width="12.42578125" style="52" customWidth="1"/>
    <col min="4615" max="4864" width="11" style="52"/>
    <col min="4865" max="4865" width="6.28515625" style="52" customWidth="1"/>
    <col min="4866" max="4866" width="69.85546875" style="52" customWidth="1"/>
    <col min="4867" max="4870" width="12.42578125" style="52" customWidth="1"/>
    <col min="4871" max="5120" width="11" style="52"/>
    <col min="5121" max="5121" width="6.28515625" style="52" customWidth="1"/>
    <col min="5122" max="5122" width="69.85546875" style="52" customWidth="1"/>
    <col min="5123" max="5126" width="12.42578125" style="52" customWidth="1"/>
    <col min="5127" max="5376" width="11" style="52"/>
    <col min="5377" max="5377" width="6.28515625" style="52" customWidth="1"/>
    <col min="5378" max="5378" width="69.85546875" style="52" customWidth="1"/>
    <col min="5379" max="5382" width="12.42578125" style="52" customWidth="1"/>
    <col min="5383" max="5632" width="11" style="52"/>
    <col min="5633" max="5633" width="6.28515625" style="52" customWidth="1"/>
    <col min="5634" max="5634" width="69.85546875" style="52" customWidth="1"/>
    <col min="5635" max="5638" width="12.42578125" style="52" customWidth="1"/>
    <col min="5639" max="5888" width="11" style="52"/>
    <col min="5889" max="5889" width="6.28515625" style="52" customWidth="1"/>
    <col min="5890" max="5890" width="69.85546875" style="52" customWidth="1"/>
    <col min="5891" max="5894" width="12.42578125" style="52" customWidth="1"/>
    <col min="5895" max="6144" width="11" style="52"/>
    <col min="6145" max="6145" width="6.28515625" style="52" customWidth="1"/>
    <col min="6146" max="6146" width="69.85546875" style="52" customWidth="1"/>
    <col min="6147" max="6150" width="12.42578125" style="52" customWidth="1"/>
    <col min="6151" max="6400" width="11" style="52"/>
    <col min="6401" max="6401" width="6.28515625" style="52" customWidth="1"/>
    <col min="6402" max="6402" width="69.85546875" style="52" customWidth="1"/>
    <col min="6403" max="6406" width="12.42578125" style="52" customWidth="1"/>
    <col min="6407" max="6656" width="11" style="52"/>
    <col min="6657" max="6657" width="6.28515625" style="52" customWidth="1"/>
    <col min="6658" max="6658" width="69.85546875" style="52" customWidth="1"/>
    <col min="6659" max="6662" width="12.42578125" style="52" customWidth="1"/>
    <col min="6663" max="6912" width="11" style="52"/>
    <col min="6913" max="6913" width="6.28515625" style="52" customWidth="1"/>
    <col min="6914" max="6914" width="69.85546875" style="52" customWidth="1"/>
    <col min="6915" max="6918" width="12.42578125" style="52" customWidth="1"/>
    <col min="6919" max="7168" width="11" style="52"/>
    <col min="7169" max="7169" width="6.28515625" style="52" customWidth="1"/>
    <col min="7170" max="7170" width="69.85546875" style="52" customWidth="1"/>
    <col min="7171" max="7174" width="12.42578125" style="52" customWidth="1"/>
    <col min="7175" max="7424" width="11" style="52"/>
    <col min="7425" max="7425" width="6.28515625" style="52" customWidth="1"/>
    <col min="7426" max="7426" width="69.85546875" style="52" customWidth="1"/>
    <col min="7427" max="7430" width="12.42578125" style="52" customWidth="1"/>
    <col min="7431" max="7680" width="11" style="52"/>
    <col min="7681" max="7681" width="6.28515625" style="52" customWidth="1"/>
    <col min="7682" max="7682" width="69.85546875" style="52" customWidth="1"/>
    <col min="7683" max="7686" width="12.42578125" style="52" customWidth="1"/>
    <col min="7687" max="7936" width="11" style="52"/>
    <col min="7937" max="7937" width="6.28515625" style="52" customWidth="1"/>
    <col min="7938" max="7938" width="69.85546875" style="52" customWidth="1"/>
    <col min="7939" max="7942" width="12.42578125" style="52" customWidth="1"/>
    <col min="7943" max="8192" width="11" style="52"/>
    <col min="8193" max="8193" width="6.28515625" style="52" customWidth="1"/>
    <col min="8194" max="8194" width="69.85546875" style="52" customWidth="1"/>
    <col min="8195" max="8198" width="12.42578125" style="52" customWidth="1"/>
    <col min="8199" max="8448" width="11" style="52"/>
    <col min="8449" max="8449" width="6.28515625" style="52" customWidth="1"/>
    <col min="8450" max="8450" width="69.85546875" style="52" customWidth="1"/>
    <col min="8451" max="8454" width="12.42578125" style="52" customWidth="1"/>
    <col min="8455" max="8704" width="11" style="52"/>
    <col min="8705" max="8705" width="6.28515625" style="52" customWidth="1"/>
    <col min="8706" max="8706" width="69.85546875" style="52" customWidth="1"/>
    <col min="8707" max="8710" width="12.42578125" style="52" customWidth="1"/>
    <col min="8711" max="8960" width="11" style="52"/>
    <col min="8961" max="8961" width="6.28515625" style="52" customWidth="1"/>
    <col min="8962" max="8962" width="69.85546875" style="52" customWidth="1"/>
    <col min="8963" max="8966" width="12.42578125" style="52" customWidth="1"/>
    <col min="8967" max="9216" width="11" style="52"/>
    <col min="9217" max="9217" width="6.28515625" style="52" customWidth="1"/>
    <col min="9218" max="9218" width="69.85546875" style="52" customWidth="1"/>
    <col min="9219" max="9222" width="12.42578125" style="52" customWidth="1"/>
    <col min="9223" max="9472" width="11" style="52"/>
    <col min="9473" max="9473" width="6.28515625" style="52" customWidth="1"/>
    <col min="9474" max="9474" width="69.85546875" style="52" customWidth="1"/>
    <col min="9475" max="9478" width="12.42578125" style="52" customWidth="1"/>
    <col min="9479" max="9728" width="11" style="52"/>
    <col min="9729" max="9729" width="6.28515625" style="52" customWidth="1"/>
    <col min="9730" max="9730" width="69.85546875" style="52" customWidth="1"/>
    <col min="9731" max="9734" width="12.42578125" style="52" customWidth="1"/>
    <col min="9735" max="9984" width="11" style="52"/>
    <col min="9985" max="9985" width="6.28515625" style="52" customWidth="1"/>
    <col min="9986" max="9986" width="69.85546875" style="52" customWidth="1"/>
    <col min="9987" max="9990" width="12.42578125" style="52" customWidth="1"/>
    <col min="9991" max="10240" width="11" style="52"/>
    <col min="10241" max="10241" width="6.28515625" style="52" customWidth="1"/>
    <col min="10242" max="10242" width="69.85546875" style="52" customWidth="1"/>
    <col min="10243" max="10246" width="12.42578125" style="52" customWidth="1"/>
    <col min="10247" max="10496" width="11" style="52"/>
    <col min="10497" max="10497" width="6.28515625" style="52" customWidth="1"/>
    <col min="10498" max="10498" width="69.85546875" style="52" customWidth="1"/>
    <col min="10499" max="10502" width="12.42578125" style="52" customWidth="1"/>
    <col min="10503" max="10752" width="11" style="52"/>
    <col min="10753" max="10753" width="6.28515625" style="52" customWidth="1"/>
    <col min="10754" max="10754" width="69.85546875" style="52" customWidth="1"/>
    <col min="10755" max="10758" width="12.42578125" style="52" customWidth="1"/>
    <col min="10759" max="11008" width="11" style="52"/>
    <col min="11009" max="11009" width="6.28515625" style="52" customWidth="1"/>
    <col min="11010" max="11010" width="69.85546875" style="52" customWidth="1"/>
    <col min="11011" max="11014" width="12.42578125" style="52" customWidth="1"/>
    <col min="11015" max="11264" width="11" style="52"/>
    <col min="11265" max="11265" width="6.28515625" style="52" customWidth="1"/>
    <col min="11266" max="11266" width="69.85546875" style="52" customWidth="1"/>
    <col min="11267" max="11270" width="12.42578125" style="52" customWidth="1"/>
    <col min="11271" max="11520" width="11" style="52"/>
    <col min="11521" max="11521" width="6.28515625" style="52" customWidth="1"/>
    <col min="11522" max="11522" width="69.85546875" style="52" customWidth="1"/>
    <col min="11523" max="11526" width="12.42578125" style="52" customWidth="1"/>
    <col min="11527" max="11776" width="11" style="52"/>
    <col min="11777" max="11777" width="6.28515625" style="52" customWidth="1"/>
    <col min="11778" max="11778" width="69.85546875" style="52" customWidth="1"/>
    <col min="11779" max="11782" width="12.42578125" style="52" customWidth="1"/>
    <col min="11783" max="12032" width="11" style="52"/>
    <col min="12033" max="12033" width="6.28515625" style="52" customWidth="1"/>
    <col min="12034" max="12034" width="69.85546875" style="52" customWidth="1"/>
    <col min="12035" max="12038" width="12.42578125" style="52" customWidth="1"/>
    <col min="12039" max="12288" width="11" style="52"/>
    <col min="12289" max="12289" width="6.28515625" style="52" customWidth="1"/>
    <col min="12290" max="12290" width="69.85546875" style="52" customWidth="1"/>
    <col min="12291" max="12294" width="12.42578125" style="52" customWidth="1"/>
    <col min="12295" max="12544" width="11" style="52"/>
    <col min="12545" max="12545" width="6.28515625" style="52" customWidth="1"/>
    <col min="12546" max="12546" width="69.85546875" style="52" customWidth="1"/>
    <col min="12547" max="12550" width="12.42578125" style="52" customWidth="1"/>
    <col min="12551" max="12800" width="11" style="52"/>
    <col min="12801" max="12801" width="6.28515625" style="52" customWidth="1"/>
    <col min="12802" max="12802" width="69.85546875" style="52" customWidth="1"/>
    <col min="12803" max="12806" width="12.42578125" style="52" customWidth="1"/>
    <col min="12807" max="13056" width="11" style="52"/>
    <col min="13057" max="13057" width="6.28515625" style="52" customWidth="1"/>
    <col min="13058" max="13058" width="69.85546875" style="52" customWidth="1"/>
    <col min="13059" max="13062" width="12.42578125" style="52" customWidth="1"/>
    <col min="13063" max="13312" width="11" style="52"/>
    <col min="13313" max="13313" width="6.28515625" style="52" customWidth="1"/>
    <col min="13314" max="13314" width="69.85546875" style="52" customWidth="1"/>
    <col min="13315" max="13318" width="12.42578125" style="52" customWidth="1"/>
    <col min="13319" max="13568" width="11" style="52"/>
    <col min="13569" max="13569" width="6.28515625" style="52" customWidth="1"/>
    <col min="13570" max="13570" width="69.85546875" style="52" customWidth="1"/>
    <col min="13571" max="13574" width="12.42578125" style="52" customWidth="1"/>
    <col min="13575" max="13824" width="11" style="52"/>
    <col min="13825" max="13825" width="6.28515625" style="52" customWidth="1"/>
    <col min="13826" max="13826" width="69.85546875" style="52" customWidth="1"/>
    <col min="13827" max="13830" width="12.42578125" style="52" customWidth="1"/>
    <col min="13831" max="14080" width="11" style="52"/>
    <col min="14081" max="14081" width="6.28515625" style="52" customWidth="1"/>
    <col min="14082" max="14082" width="69.85546875" style="52" customWidth="1"/>
    <col min="14083" max="14086" width="12.42578125" style="52" customWidth="1"/>
    <col min="14087" max="14336" width="11" style="52"/>
    <col min="14337" max="14337" width="6.28515625" style="52" customWidth="1"/>
    <col min="14338" max="14338" width="69.85546875" style="52" customWidth="1"/>
    <col min="14339" max="14342" width="12.42578125" style="52" customWidth="1"/>
    <col min="14343" max="14592" width="11" style="52"/>
    <col min="14593" max="14593" width="6.28515625" style="52" customWidth="1"/>
    <col min="14594" max="14594" width="69.85546875" style="52" customWidth="1"/>
    <col min="14595" max="14598" width="12.42578125" style="52" customWidth="1"/>
    <col min="14599" max="14848" width="11" style="52"/>
    <col min="14849" max="14849" width="6.28515625" style="52" customWidth="1"/>
    <col min="14850" max="14850" width="69.85546875" style="52" customWidth="1"/>
    <col min="14851" max="14854" width="12.42578125" style="52" customWidth="1"/>
    <col min="14855" max="15104" width="11" style="52"/>
    <col min="15105" max="15105" width="6.28515625" style="52" customWidth="1"/>
    <col min="15106" max="15106" width="69.85546875" style="52" customWidth="1"/>
    <col min="15107" max="15110" width="12.42578125" style="52" customWidth="1"/>
    <col min="15111" max="15360" width="11" style="52"/>
    <col min="15361" max="15361" width="6.28515625" style="52" customWidth="1"/>
    <col min="15362" max="15362" width="69.85546875" style="52" customWidth="1"/>
    <col min="15363" max="15366" width="12.42578125" style="52" customWidth="1"/>
    <col min="15367" max="15616" width="11" style="52"/>
    <col min="15617" max="15617" width="6.28515625" style="52" customWidth="1"/>
    <col min="15618" max="15618" width="69.85546875" style="52" customWidth="1"/>
    <col min="15619" max="15622" width="12.42578125" style="52" customWidth="1"/>
    <col min="15623" max="15872" width="11" style="52"/>
    <col min="15873" max="15873" width="6.28515625" style="52" customWidth="1"/>
    <col min="15874" max="15874" width="69.85546875" style="52" customWidth="1"/>
    <col min="15875" max="15878" width="12.42578125" style="52" customWidth="1"/>
    <col min="15879" max="16128" width="11" style="52"/>
    <col min="16129" max="16129" width="6.28515625" style="52" customWidth="1"/>
    <col min="16130" max="16130" width="69.85546875" style="52" customWidth="1"/>
    <col min="16131" max="16134" width="12.42578125" style="52" customWidth="1"/>
    <col min="16135" max="16384" width="11" style="52"/>
  </cols>
  <sheetData>
    <row r="1" spans="1:8" ht="30.6" customHeight="1">
      <c r="A1" s="49"/>
      <c r="B1" s="50"/>
      <c r="C1" s="51"/>
      <c r="D1" s="49"/>
      <c r="E1" s="120"/>
      <c r="F1" s="120" t="s">
        <v>132</v>
      </c>
    </row>
    <row r="2" spans="1:8" ht="21" customHeight="1">
      <c r="A2" s="352" t="s">
        <v>619</v>
      </c>
      <c r="B2" s="352"/>
      <c r="C2" s="352"/>
      <c r="D2" s="352"/>
      <c r="E2" s="352"/>
      <c r="F2" s="352"/>
    </row>
    <row r="3" spans="1:8" ht="27" customHeight="1">
      <c r="A3" s="333" t="str">
        <f>'12'!A4:F4</f>
        <v>(Kèm theo Báo cáo số     /BC-UBND ngày 20 tháng 12 năm 2024 của UBND xã Chiềng Đông)</v>
      </c>
      <c r="B3" s="333"/>
      <c r="C3" s="333"/>
      <c r="D3" s="333"/>
      <c r="E3" s="333"/>
      <c r="F3" s="333"/>
    </row>
    <row r="4" spans="1:8" ht="27.6" customHeight="1">
      <c r="A4" s="55"/>
      <c r="B4" s="55"/>
      <c r="D4" s="334" t="s">
        <v>477</v>
      </c>
      <c r="E4" s="334"/>
      <c r="F4" s="334"/>
    </row>
    <row r="5" spans="1:8" ht="19.5" customHeight="1">
      <c r="A5" s="343" t="s">
        <v>1</v>
      </c>
      <c r="B5" s="343" t="s">
        <v>101</v>
      </c>
      <c r="C5" s="335" t="s">
        <v>609</v>
      </c>
      <c r="D5" s="335" t="s">
        <v>610</v>
      </c>
      <c r="E5" s="355" t="s">
        <v>74</v>
      </c>
      <c r="F5" s="355"/>
    </row>
    <row r="6" spans="1:8" ht="19.5" customHeight="1">
      <c r="A6" s="344"/>
      <c r="B6" s="344"/>
      <c r="C6" s="335"/>
      <c r="D6" s="335"/>
      <c r="E6" s="335" t="s">
        <v>75</v>
      </c>
      <c r="F6" s="335" t="s">
        <v>133</v>
      </c>
    </row>
    <row r="7" spans="1:8" ht="19.5" customHeight="1">
      <c r="A7" s="345"/>
      <c r="B7" s="345"/>
      <c r="C7" s="335"/>
      <c r="D7" s="335"/>
      <c r="E7" s="335"/>
      <c r="F7" s="335"/>
    </row>
    <row r="8" spans="1:8" s="59" customFormat="1" ht="17.25" customHeight="1">
      <c r="A8" s="57" t="s">
        <v>3</v>
      </c>
      <c r="B8" s="57" t="s">
        <v>4</v>
      </c>
      <c r="C8" s="57">
        <v>1</v>
      </c>
      <c r="D8" s="57">
        <f>C8+1</f>
        <v>2</v>
      </c>
      <c r="E8" s="57" t="s">
        <v>102</v>
      </c>
      <c r="F8" s="57" t="s">
        <v>103</v>
      </c>
    </row>
    <row r="9" spans="1:8" ht="24" customHeight="1">
      <c r="A9" s="62"/>
      <c r="B9" s="64" t="s">
        <v>17</v>
      </c>
      <c r="C9" s="123">
        <f>C10+C35+C48</f>
        <v>7895000000</v>
      </c>
      <c r="D9" s="123">
        <f>D10+D35+D48</f>
        <v>7876000000</v>
      </c>
      <c r="E9" s="123">
        <f>E10+E35+E48</f>
        <v>-19000000</v>
      </c>
      <c r="F9" s="124">
        <f>D9/C9*100</f>
        <v>99.759341355288157</v>
      </c>
    </row>
    <row r="10" spans="1:8" ht="24" customHeight="1">
      <c r="A10" s="62" t="s">
        <v>3</v>
      </c>
      <c r="B10" s="64" t="s">
        <v>525</v>
      </c>
      <c r="C10" s="125">
        <f>C11+C21+C31+C32+C33+C34</f>
        <v>7468000000</v>
      </c>
      <c r="D10" s="125">
        <f>D11+D21+D31+D32+D33+D34</f>
        <v>7465000000</v>
      </c>
      <c r="E10" s="125">
        <f>E11+E21+E31+E32+E33+E34</f>
        <v>-3000000</v>
      </c>
      <c r="F10" s="124">
        <f>D10/C10*100</f>
        <v>99.959828602035344</v>
      </c>
    </row>
    <row r="11" spans="1:8" ht="24" customHeight="1">
      <c r="A11" s="62" t="s">
        <v>14</v>
      </c>
      <c r="B11" s="64" t="s">
        <v>107</v>
      </c>
      <c r="C11" s="125"/>
      <c r="D11" s="125"/>
      <c r="E11" s="135"/>
      <c r="F11" s="136"/>
    </row>
    <row r="12" spans="1:8" ht="24" customHeight="1">
      <c r="A12" s="65">
        <v>1</v>
      </c>
      <c r="B12" s="66" t="s">
        <v>134</v>
      </c>
      <c r="C12" s="125"/>
      <c r="D12" s="125"/>
      <c r="E12" s="135"/>
      <c r="F12" s="135"/>
    </row>
    <row r="13" spans="1:8" s="53" customFormat="1" ht="24" customHeight="1">
      <c r="A13" s="129"/>
      <c r="B13" s="132" t="s">
        <v>135</v>
      </c>
      <c r="C13" s="130"/>
      <c r="D13" s="130"/>
      <c r="E13" s="137"/>
      <c r="F13" s="137"/>
    </row>
    <row r="14" spans="1:8" s="53" customFormat="1" ht="24" customHeight="1">
      <c r="A14" s="133" t="s">
        <v>5</v>
      </c>
      <c r="B14" s="132" t="s">
        <v>526</v>
      </c>
      <c r="C14" s="130"/>
      <c r="D14" s="130"/>
      <c r="E14" s="137"/>
      <c r="F14" s="137"/>
      <c r="G14" s="53" t="e">
        <f>E14/C14*100</f>
        <v>#DIV/0!</v>
      </c>
      <c r="H14" s="53" t="e">
        <f>F14/D14*100</f>
        <v>#DIV/0!</v>
      </c>
    </row>
    <row r="15" spans="1:8" s="53" customFormat="1" ht="24" customHeight="1">
      <c r="A15" s="133" t="s">
        <v>5</v>
      </c>
      <c r="B15" s="132" t="s">
        <v>527</v>
      </c>
      <c r="C15" s="130"/>
      <c r="D15" s="130"/>
      <c r="E15" s="137"/>
      <c r="F15" s="137"/>
    </row>
    <row r="16" spans="1:8" s="53" customFormat="1" ht="24" customHeight="1">
      <c r="A16" s="65"/>
      <c r="B16" s="132" t="s">
        <v>138</v>
      </c>
      <c r="C16" s="130"/>
      <c r="D16" s="130"/>
      <c r="E16" s="137"/>
      <c r="F16" s="137"/>
    </row>
    <row r="17" spans="1:6" s="53" customFormat="1" ht="24" customHeight="1">
      <c r="A17" s="131" t="s">
        <v>5</v>
      </c>
      <c r="B17" s="132" t="s">
        <v>139</v>
      </c>
      <c r="C17" s="130"/>
      <c r="D17" s="130"/>
      <c r="E17" s="138"/>
      <c r="F17" s="138"/>
    </row>
    <row r="18" spans="1:6" s="53" customFormat="1" ht="24" customHeight="1">
      <c r="A18" s="131" t="s">
        <v>5</v>
      </c>
      <c r="B18" s="132" t="s">
        <v>169</v>
      </c>
      <c r="C18" s="130"/>
      <c r="D18" s="130"/>
      <c r="E18" s="138"/>
      <c r="F18" s="138"/>
    </row>
    <row r="19" spans="1:6" ht="91.15" customHeight="1">
      <c r="A19" s="139">
        <v>2</v>
      </c>
      <c r="B19" s="140" t="s">
        <v>140</v>
      </c>
      <c r="C19" s="130"/>
      <c r="D19" s="130"/>
      <c r="E19" s="137"/>
      <c r="F19" s="137"/>
    </row>
    <row r="20" spans="1:6" ht="24" customHeight="1">
      <c r="A20" s="65">
        <v>3</v>
      </c>
      <c r="B20" s="66" t="s">
        <v>141</v>
      </c>
      <c r="C20" s="130"/>
      <c r="D20" s="130"/>
      <c r="E20" s="137"/>
      <c r="F20" s="137"/>
    </row>
    <row r="21" spans="1:6" ht="24" customHeight="1">
      <c r="A21" s="62" t="s">
        <v>10</v>
      </c>
      <c r="B21" s="64" t="s">
        <v>18</v>
      </c>
      <c r="C21" s="123">
        <f>SUM(C22:C29)</f>
        <v>7242000000</v>
      </c>
      <c r="D21" s="123">
        <f>SUM(D22:D29)</f>
        <v>7239000000</v>
      </c>
      <c r="E21" s="123">
        <f>SUM(E22:E29)</f>
        <v>-3000000</v>
      </c>
      <c r="F21" s="141">
        <f>D21/C21*100</f>
        <v>99.958574979287491</v>
      </c>
    </row>
    <row r="22" spans="1:6" s="53" customFormat="1" ht="24" customHeight="1">
      <c r="A22" s="131"/>
      <c r="B22" s="132" t="s">
        <v>528</v>
      </c>
      <c r="C22" s="130"/>
      <c r="D22" s="130"/>
      <c r="E22" s="138"/>
      <c r="F22" s="142"/>
    </row>
    <row r="23" spans="1:6" s="53" customFormat="1" ht="24" customHeight="1">
      <c r="A23" s="131" t="s">
        <v>5</v>
      </c>
      <c r="B23" s="132" t="s">
        <v>136</v>
      </c>
      <c r="C23" s="130">
        <f>PLTH!C31</f>
        <v>29000000</v>
      </c>
      <c r="D23" s="130">
        <f>C23</f>
        <v>29000000</v>
      </c>
      <c r="E23" s="138">
        <f>D23-C23</f>
        <v>0</v>
      </c>
      <c r="F23" s="142">
        <f>D23/C23*100</f>
        <v>100</v>
      </c>
    </row>
    <row r="24" spans="1:6" s="53" customFormat="1" ht="24" customHeight="1">
      <c r="A24" s="131" t="s">
        <v>5</v>
      </c>
      <c r="B24" s="132" t="s">
        <v>575</v>
      </c>
      <c r="C24" s="130">
        <f>PLTH!C37</f>
        <v>471000000</v>
      </c>
      <c r="D24" s="130">
        <f>C24</f>
        <v>471000000</v>
      </c>
      <c r="E24" s="138">
        <f t="shared" ref="E24:E29" si="0">D24-C24</f>
        <v>0</v>
      </c>
      <c r="F24" s="142">
        <f t="shared" ref="F24:F29" si="1">D24/C24*100</f>
        <v>100</v>
      </c>
    </row>
    <row r="25" spans="1:6" s="53" customFormat="1" ht="24" customHeight="1">
      <c r="A25" s="131" t="s">
        <v>5</v>
      </c>
      <c r="B25" s="132" t="s">
        <v>177</v>
      </c>
      <c r="C25" s="130">
        <f>PLTH!C33</f>
        <v>24000000</v>
      </c>
      <c r="D25" s="130">
        <f>C25</f>
        <v>24000000</v>
      </c>
      <c r="E25" s="138">
        <f t="shared" si="0"/>
        <v>0</v>
      </c>
      <c r="F25" s="142">
        <f t="shared" si="1"/>
        <v>100</v>
      </c>
    </row>
    <row r="26" spans="1:6" s="53" customFormat="1" ht="24" customHeight="1">
      <c r="A26" s="131" t="s">
        <v>5</v>
      </c>
      <c r="B26" s="132" t="s">
        <v>180</v>
      </c>
      <c r="C26" s="130">
        <f>PLTH!C29</f>
        <v>177040000</v>
      </c>
      <c r="D26" s="130">
        <f>C26</f>
        <v>177040000</v>
      </c>
      <c r="E26" s="138">
        <f t="shared" si="0"/>
        <v>0</v>
      </c>
      <c r="F26" s="142">
        <f t="shared" si="1"/>
        <v>100</v>
      </c>
    </row>
    <row r="27" spans="1:6" s="53" customFormat="1" ht="24" customHeight="1">
      <c r="A27" s="131" t="s">
        <v>5</v>
      </c>
      <c r="B27" s="132" t="s">
        <v>181</v>
      </c>
      <c r="C27" s="130">
        <f>PLTH!C30</f>
        <v>17960000</v>
      </c>
      <c r="D27" s="130">
        <f>C27</f>
        <v>17960000</v>
      </c>
      <c r="E27" s="138">
        <f t="shared" si="0"/>
        <v>0</v>
      </c>
      <c r="F27" s="142"/>
    </row>
    <row r="28" spans="1:6" s="53" customFormat="1" ht="36" customHeight="1">
      <c r="A28" s="131" t="s">
        <v>5</v>
      </c>
      <c r="B28" s="145" t="s">
        <v>182</v>
      </c>
      <c r="C28" s="130">
        <f>PLTH!C39</f>
        <v>6200000000</v>
      </c>
      <c r="D28" s="130">
        <f>C28-3000000</f>
        <v>6197000000</v>
      </c>
      <c r="E28" s="138">
        <f>D28-C28</f>
        <v>-3000000</v>
      </c>
      <c r="F28" s="142">
        <f t="shared" si="1"/>
        <v>99.951612903225808</v>
      </c>
    </row>
    <row r="29" spans="1:6" s="53" customFormat="1" ht="24" customHeight="1">
      <c r="A29" s="131" t="s">
        <v>5</v>
      </c>
      <c r="B29" s="132" t="s">
        <v>183</v>
      </c>
      <c r="C29" s="130">
        <f>PLTH!C35</f>
        <v>323000000</v>
      </c>
      <c r="D29" s="130">
        <f>C29</f>
        <v>323000000</v>
      </c>
      <c r="E29" s="138">
        <f t="shared" si="0"/>
        <v>0</v>
      </c>
      <c r="F29" s="142">
        <f t="shared" si="1"/>
        <v>100</v>
      </c>
    </row>
    <row r="30" spans="1:6" s="53" customFormat="1" ht="24" customHeight="1">
      <c r="A30" s="131" t="s">
        <v>5</v>
      </c>
      <c r="B30" s="132" t="s">
        <v>185</v>
      </c>
      <c r="C30" s="130"/>
      <c r="D30" s="130"/>
      <c r="E30" s="138"/>
      <c r="F30" s="142"/>
    </row>
    <row r="31" spans="1:6" ht="24" customHeight="1">
      <c r="A31" s="62" t="s">
        <v>11</v>
      </c>
      <c r="B31" s="64" t="s">
        <v>497</v>
      </c>
      <c r="C31" s="130"/>
      <c r="D31" s="130"/>
      <c r="E31" s="137"/>
      <c r="F31" s="143"/>
    </row>
    <row r="32" spans="1:6" ht="24" customHeight="1">
      <c r="A32" s="62" t="s">
        <v>12</v>
      </c>
      <c r="B32" s="64" t="s">
        <v>498</v>
      </c>
      <c r="C32" s="130"/>
      <c r="D32" s="130"/>
      <c r="E32" s="137"/>
      <c r="F32" s="143"/>
    </row>
    <row r="33" spans="1:6" ht="24" customHeight="1">
      <c r="A33" s="62" t="s">
        <v>26</v>
      </c>
      <c r="B33" s="64" t="s">
        <v>81</v>
      </c>
      <c r="C33" s="123">
        <v>146000000</v>
      </c>
      <c r="D33" s="123">
        <f>C33</f>
        <v>146000000</v>
      </c>
      <c r="E33" s="138">
        <f t="shared" ref="E33:E34" si="2">D33-C33</f>
        <v>0</v>
      </c>
      <c r="F33" s="142">
        <f t="shared" ref="F33:F37" si="3">D33/C33*100</f>
        <v>100</v>
      </c>
    </row>
    <row r="34" spans="1:6" ht="24" customHeight="1">
      <c r="A34" s="62" t="s">
        <v>142</v>
      </c>
      <c r="B34" s="64" t="s">
        <v>20</v>
      </c>
      <c r="C34" s="123">
        <v>80000000</v>
      </c>
      <c r="D34" s="123">
        <f>C34</f>
        <v>80000000</v>
      </c>
      <c r="E34" s="138">
        <f t="shared" si="2"/>
        <v>0</v>
      </c>
      <c r="F34" s="142">
        <f t="shared" si="3"/>
        <v>100</v>
      </c>
    </row>
    <row r="35" spans="1:6" ht="24" customHeight="1">
      <c r="A35" s="62" t="s">
        <v>4</v>
      </c>
      <c r="B35" s="144" t="s">
        <v>143</v>
      </c>
      <c r="C35" s="125">
        <f>C36+C46</f>
        <v>427000000</v>
      </c>
      <c r="D35" s="125">
        <f>D36+D46</f>
        <v>411000000</v>
      </c>
      <c r="E35" s="125">
        <f>E36+E46</f>
        <v>-16000000</v>
      </c>
      <c r="F35" s="126">
        <f>F36+F46</f>
        <v>96.25292740046838</v>
      </c>
    </row>
    <row r="36" spans="1:6" s="60" customFormat="1" ht="39" customHeight="1">
      <c r="A36" s="62" t="s">
        <v>14</v>
      </c>
      <c r="B36" s="64" t="s">
        <v>83</v>
      </c>
      <c r="C36" s="123">
        <f>C37+C39</f>
        <v>427000000</v>
      </c>
      <c r="D36" s="123">
        <f t="shared" ref="D36:E36" si="4">D37+D39</f>
        <v>411000000</v>
      </c>
      <c r="E36" s="123">
        <f t="shared" si="4"/>
        <v>-16000000</v>
      </c>
      <c r="F36" s="141">
        <f t="shared" si="3"/>
        <v>96.25292740046838</v>
      </c>
    </row>
    <row r="37" spans="1:6" ht="36" customHeight="1">
      <c r="A37" s="243">
        <v>1</v>
      </c>
      <c r="B37" s="239" t="s">
        <v>598</v>
      </c>
      <c r="C37" s="223">
        <f>C38</f>
        <v>5000000</v>
      </c>
      <c r="D37" s="223">
        <f t="shared" ref="D37:E37" si="5">D38</f>
        <v>5000000</v>
      </c>
      <c r="E37" s="223">
        <f t="shared" si="5"/>
        <v>0</v>
      </c>
      <c r="F37" s="143">
        <f t="shared" si="3"/>
        <v>100</v>
      </c>
    </row>
    <row r="38" spans="1:6" s="53" customFormat="1" ht="67.900000000000006" customHeight="1">
      <c r="A38" s="147"/>
      <c r="B38" s="241" t="s">
        <v>599</v>
      </c>
      <c r="C38" s="110">
        <v>5000000</v>
      </c>
      <c r="D38" s="110">
        <v>5000000</v>
      </c>
      <c r="E38" s="138"/>
      <c r="F38" s="263">
        <f>D38/C38*100</f>
        <v>100</v>
      </c>
    </row>
    <row r="39" spans="1:6" s="53" customFormat="1" ht="48" customHeight="1">
      <c r="A39" s="243">
        <v>2</v>
      </c>
      <c r="B39" s="239" t="s">
        <v>600</v>
      </c>
      <c r="C39" s="223">
        <f>SUM(C40:C43)</f>
        <v>422000000</v>
      </c>
      <c r="D39" s="223">
        <f t="shared" ref="D39" si="6">SUM(D40:D43)</f>
        <v>406000000</v>
      </c>
      <c r="E39" s="262">
        <f>D39-C39</f>
        <v>-16000000</v>
      </c>
      <c r="F39" s="263">
        <f>D39/C39*100</f>
        <v>96.208530805687204</v>
      </c>
    </row>
    <row r="40" spans="1:6" s="53" customFormat="1" ht="70.900000000000006" customHeight="1">
      <c r="A40" s="244"/>
      <c r="B40" s="245" t="s">
        <v>601</v>
      </c>
      <c r="C40" s="246"/>
      <c r="D40" s="247"/>
      <c r="E40" s="248"/>
      <c r="F40" s="249"/>
    </row>
    <row r="41" spans="1:6" s="53" customFormat="1" ht="112.9" customHeight="1">
      <c r="A41" s="250"/>
      <c r="B41" s="251" t="s">
        <v>602</v>
      </c>
      <c r="C41" s="162">
        <v>310000000</v>
      </c>
      <c r="D41" s="162">
        <v>310000000</v>
      </c>
      <c r="E41" s="253"/>
      <c r="F41" s="254"/>
    </row>
    <row r="42" spans="1:6" s="53" customFormat="1" ht="76.150000000000006" customHeight="1">
      <c r="A42" s="250"/>
      <c r="B42" s="251" t="s">
        <v>603</v>
      </c>
      <c r="C42" s="162">
        <v>96000000</v>
      </c>
      <c r="D42" s="162">
        <v>96000000</v>
      </c>
      <c r="E42" s="253"/>
      <c r="F42" s="254"/>
    </row>
    <row r="43" spans="1:6" s="53" customFormat="1" ht="111" customHeight="1">
      <c r="A43" s="255"/>
      <c r="B43" s="260" t="s">
        <v>604</v>
      </c>
      <c r="C43" s="261">
        <f>SUM(C44:C45)</f>
        <v>16000000</v>
      </c>
      <c r="D43" s="256"/>
      <c r="E43" s="257"/>
      <c r="F43" s="258"/>
    </row>
    <row r="44" spans="1:6" s="53" customFormat="1" ht="28.9" customHeight="1">
      <c r="A44" s="259"/>
      <c r="B44" s="241" t="s">
        <v>605</v>
      </c>
      <c r="C44" s="110">
        <v>6000000</v>
      </c>
      <c r="D44" s="252"/>
      <c r="E44" s="253"/>
      <c r="F44" s="254"/>
    </row>
    <row r="45" spans="1:6" s="53" customFormat="1" ht="28.9" customHeight="1">
      <c r="A45" s="250"/>
      <c r="B45" s="251" t="s">
        <v>606</v>
      </c>
      <c r="C45" s="162">
        <v>10000000</v>
      </c>
      <c r="D45" s="252"/>
      <c r="E45" s="253"/>
      <c r="F45" s="254"/>
    </row>
    <row r="46" spans="1:6" ht="24" customHeight="1">
      <c r="A46" s="62" t="s">
        <v>10</v>
      </c>
      <c r="B46" s="64" t="s">
        <v>84</v>
      </c>
      <c r="C46" s="125"/>
      <c r="D46" s="125"/>
      <c r="E46" s="135"/>
      <c r="F46" s="135"/>
    </row>
    <row r="47" spans="1:6" ht="24" customHeight="1">
      <c r="A47" s="62"/>
      <c r="B47" s="66" t="s">
        <v>144</v>
      </c>
      <c r="C47" s="125"/>
      <c r="D47" s="125"/>
      <c r="E47" s="135"/>
      <c r="F47" s="135"/>
    </row>
    <row r="48" spans="1:6" ht="24" customHeight="1">
      <c r="A48" s="62" t="s">
        <v>13</v>
      </c>
      <c r="B48" s="64" t="s">
        <v>529</v>
      </c>
      <c r="C48" s="130"/>
      <c r="D48" s="130"/>
      <c r="E48" s="137"/>
      <c r="F48" s="137"/>
    </row>
    <row r="49" spans="1:6" ht="15.95" customHeight="1">
      <c r="A49" s="66"/>
      <c r="B49" s="66"/>
      <c r="C49" s="66"/>
      <c r="D49" s="66"/>
      <c r="E49" s="146"/>
      <c r="F49" s="146"/>
    </row>
    <row r="50" spans="1:6" ht="24.75" customHeight="1">
      <c r="A50" s="53" t="s">
        <v>576</v>
      </c>
      <c r="B50" s="53"/>
    </row>
    <row r="51" spans="1:6" ht="16.5" customHeight="1">
      <c r="A51" s="53"/>
      <c r="B51" s="53" t="s">
        <v>530</v>
      </c>
    </row>
  </sheetData>
  <mergeCells count="10">
    <mergeCell ref="A2:F2"/>
    <mergeCell ref="A3:F3"/>
    <mergeCell ref="D4:F4"/>
    <mergeCell ref="C5:C7"/>
    <mergeCell ref="D5:D7"/>
    <mergeCell ref="E5:F5"/>
    <mergeCell ref="E6:E7"/>
    <mergeCell ref="F6:F7"/>
    <mergeCell ref="A5:A7"/>
    <mergeCell ref="B5:B7"/>
  </mergeCells>
  <pageMargins left="0.37" right="0.1" top="0.19" bottom="0.41" header="0.19" footer="0.3"/>
  <pageSetup paperSize="9" scale="9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R37"/>
  <sheetViews>
    <sheetView tabSelected="1" topLeftCell="A4" zoomScale="80" zoomScaleNormal="80" zoomScaleSheetLayoutView="80" workbookViewId="0">
      <pane xSplit="16" ySplit="14" topLeftCell="Q18" activePane="bottomRight" state="frozen"/>
      <selection activeCell="A4" sqref="A4"/>
      <selection pane="topRight" activeCell="Q4" sqref="Q4"/>
      <selection pane="bottomLeft" activeCell="A17" sqref="A17"/>
      <selection pane="bottomRight" activeCell="A6" sqref="A6:G6"/>
    </sheetView>
  </sheetViews>
  <sheetFormatPr defaultColWidth="11" defaultRowHeight="15"/>
  <cols>
    <col min="1" max="1" width="5" style="170" customWidth="1"/>
    <col min="2" max="2" width="70.28515625" style="170" customWidth="1"/>
    <col min="3" max="3" width="16" style="295" hidden="1" customWidth="1"/>
    <col min="4" max="4" width="9" style="294" hidden="1" customWidth="1"/>
    <col min="5" max="5" width="26.28515625" style="171" customWidth="1"/>
    <col min="6" max="6" width="17.5703125" style="171" hidden="1" customWidth="1"/>
    <col min="7" max="7" width="10.28515625" style="171" hidden="1" customWidth="1"/>
    <col min="8" max="9" width="0" style="170" hidden="1" customWidth="1"/>
    <col min="10" max="10" width="13.85546875" style="170" hidden="1" customWidth="1"/>
    <col min="11" max="13" width="0" style="170" hidden="1" customWidth="1"/>
    <col min="14" max="17" width="11" style="170"/>
    <col min="18" max="18" width="14" style="170" bestFit="1" customWidth="1"/>
    <col min="19" max="254" width="11" style="170"/>
    <col min="255" max="255" width="5.42578125" style="170" customWidth="1"/>
    <col min="256" max="256" width="51.7109375" style="170" customWidth="1"/>
    <col min="257" max="257" width="14.85546875" style="170" customWidth="1"/>
    <col min="258" max="258" width="15.140625" style="170" customWidth="1"/>
    <col min="259" max="260" width="0" style="170" hidden="1" customWidth="1"/>
    <col min="261" max="261" width="14.7109375" style="170" customWidth="1"/>
    <col min="262" max="262" width="15.5703125" style="170" customWidth="1"/>
    <col min="263" max="263" width="10.7109375" style="170" customWidth="1"/>
    <col min="264" max="265" width="11" style="170"/>
    <col min="266" max="266" width="11.42578125" style="170" bestFit="1" customWidth="1"/>
    <col min="267" max="510" width="11" style="170"/>
    <col min="511" max="511" width="5.42578125" style="170" customWidth="1"/>
    <col min="512" max="512" width="51.7109375" style="170" customWidth="1"/>
    <col min="513" max="513" width="14.85546875" style="170" customWidth="1"/>
    <col min="514" max="514" width="15.140625" style="170" customWidth="1"/>
    <col min="515" max="516" width="0" style="170" hidden="1" customWidth="1"/>
    <col min="517" max="517" width="14.7109375" style="170" customWidth="1"/>
    <col min="518" max="518" width="15.5703125" style="170" customWidth="1"/>
    <col min="519" max="519" width="10.7109375" style="170" customWidth="1"/>
    <col min="520" max="521" width="11" style="170"/>
    <col min="522" max="522" width="11.42578125" style="170" bestFit="1" customWidth="1"/>
    <col min="523" max="766" width="11" style="170"/>
    <col min="767" max="767" width="5.42578125" style="170" customWidth="1"/>
    <col min="768" max="768" width="51.7109375" style="170" customWidth="1"/>
    <col min="769" max="769" width="14.85546875" style="170" customWidth="1"/>
    <col min="770" max="770" width="15.140625" style="170" customWidth="1"/>
    <col min="771" max="772" width="0" style="170" hidden="1" customWidth="1"/>
    <col min="773" max="773" width="14.7109375" style="170" customWidth="1"/>
    <col min="774" max="774" width="15.5703125" style="170" customWidth="1"/>
    <col min="775" max="775" width="10.7109375" style="170" customWidth="1"/>
    <col min="776" max="777" width="11" style="170"/>
    <col min="778" max="778" width="11.42578125" style="170" bestFit="1" customWidth="1"/>
    <col min="779" max="1022" width="11" style="170"/>
    <col min="1023" max="1023" width="5.42578125" style="170" customWidth="1"/>
    <col min="1024" max="1024" width="51.7109375" style="170" customWidth="1"/>
    <col min="1025" max="1025" width="14.85546875" style="170" customWidth="1"/>
    <col min="1026" max="1026" width="15.140625" style="170" customWidth="1"/>
    <col min="1027" max="1028" width="0" style="170" hidden="1" customWidth="1"/>
    <col min="1029" max="1029" width="14.7109375" style="170" customWidth="1"/>
    <col min="1030" max="1030" width="15.5703125" style="170" customWidth="1"/>
    <col min="1031" max="1031" width="10.7109375" style="170" customWidth="1"/>
    <col min="1032" max="1033" width="11" style="170"/>
    <col min="1034" max="1034" width="11.42578125" style="170" bestFit="1" customWidth="1"/>
    <col min="1035" max="1278" width="11" style="170"/>
    <col min="1279" max="1279" width="5.42578125" style="170" customWidth="1"/>
    <col min="1280" max="1280" width="51.7109375" style="170" customWidth="1"/>
    <col min="1281" max="1281" width="14.85546875" style="170" customWidth="1"/>
    <col min="1282" max="1282" width="15.140625" style="170" customWidth="1"/>
    <col min="1283" max="1284" width="0" style="170" hidden="1" customWidth="1"/>
    <col min="1285" max="1285" width="14.7109375" style="170" customWidth="1"/>
    <col min="1286" max="1286" width="15.5703125" style="170" customWidth="1"/>
    <col min="1287" max="1287" width="10.7109375" style="170" customWidth="1"/>
    <col min="1288" max="1289" width="11" style="170"/>
    <col min="1290" max="1290" width="11.42578125" style="170" bestFit="1" customWidth="1"/>
    <col min="1291" max="1534" width="11" style="170"/>
    <col min="1535" max="1535" width="5.42578125" style="170" customWidth="1"/>
    <col min="1536" max="1536" width="51.7109375" style="170" customWidth="1"/>
    <col min="1537" max="1537" width="14.85546875" style="170" customWidth="1"/>
    <col min="1538" max="1538" width="15.140625" style="170" customWidth="1"/>
    <col min="1539" max="1540" width="0" style="170" hidden="1" customWidth="1"/>
    <col min="1541" max="1541" width="14.7109375" style="170" customWidth="1"/>
    <col min="1542" max="1542" width="15.5703125" style="170" customWidth="1"/>
    <col min="1543" max="1543" width="10.7109375" style="170" customWidth="1"/>
    <col min="1544" max="1545" width="11" style="170"/>
    <col min="1546" max="1546" width="11.42578125" style="170" bestFit="1" customWidth="1"/>
    <col min="1547" max="1790" width="11" style="170"/>
    <col min="1791" max="1791" width="5.42578125" style="170" customWidth="1"/>
    <col min="1792" max="1792" width="51.7109375" style="170" customWidth="1"/>
    <col min="1793" max="1793" width="14.85546875" style="170" customWidth="1"/>
    <col min="1794" max="1794" width="15.140625" style="170" customWidth="1"/>
    <col min="1795" max="1796" width="0" style="170" hidden="1" customWidth="1"/>
    <col min="1797" max="1797" width="14.7109375" style="170" customWidth="1"/>
    <col min="1798" max="1798" width="15.5703125" style="170" customWidth="1"/>
    <col min="1799" max="1799" width="10.7109375" style="170" customWidth="1"/>
    <col min="1800" max="1801" width="11" style="170"/>
    <col min="1802" max="1802" width="11.42578125" style="170" bestFit="1" customWidth="1"/>
    <col min="1803" max="2046" width="11" style="170"/>
    <col min="2047" max="2047" width="5.42578125" style="170" customWidth="1"/>
    <col min="2048" max="2048" width="51.7109375" style="170" customWidth="1"/>
    <col min="2049" max="2049" width="14.85546875" style="170" customWidth="1"/>
    <col min="2050" max="2050" width="15.140625" style="170" customWidth="1"/>
    <col min="2051" max="2052" width="0" style="170" hidden="1" customWidth="1"/>
    <col min="2053" max="2053" width="14.7109375" style="170" customWidth="1"/>
    <col min="2054" max="2054" width="15.5703125" style="170" customWidth="1"/>
    <col min="2055" max="2055" width="10.7109375" style="170" customWidth="1"/>
    <col min="2056" max="2057" width="11" style="170"/>
    <col min="2058" max="2058" width="11.42578125" style="170" bestFit="1" customWidth="1"/>
    <col min="2059" max="2302" width="11" style="170"/>
    <col min="2303" max="2303" width="5.42578125" style="170" customWidth="1"/>
    <col min="2304" max="2304" width="51.7109375" style="170" customWidth="1"/>
    <col min="2305" max="2305" width="14.85546875" style="170" customWidth="1"/>
    <col min="2306" max="2306" width="15.140625" style="170" customWidth="1"/>
    <col min="2307" max="2308" width="0" style="170" hidden="1" customWidth="1"/>
    <col min="2309" max="2309" width="14.7109375" style="170" customWidth="1"/>
    <col min="2310" max="2310" width="15.5703125" style="170" customWidth="1"/>
    <col min="2311" max="2311" width="10.7109375" style="170" customWidth="1"/>
    <col min="2312" max="2313" width="11" style="170"/>
    <col min="2314" max="2314" width="11.42578125" style="170" bestFit="1" customWidth="1"/>
    <col min="2315" max="2558" width="11" style="170"/>
    <col min="2559" max="2559" width="5.42578125" style="170" customWidth="1"/>
    <col min="2560" max="2560" width="51.7109375" style="170" customWidth="1"/>
    <col min="2561" max="2561" width="14.85546875" style="170" customWidth="1"/>
    <col min="2562" max="2562" width="15.140625" style="170" customWidth="1"/>
    <col min="2563" max="2564" width="0" style="170" hidden="1" customWidth="1"/>
    <col min="2565" max="2565" width="14.7109375" style="170" customWidth="1"/>
    <col min="2566" max="2566" width="15.5703125" style="170" customWidth="1"/>
    <col min="2567" max="2567" width="10.7109375" style="170" customWidth="1"/>
    <col min="2568" max="2569" width="11" style="170"/>
    <col min="2570" max="2570" width="11.42578125" style="170" bestFit="1" customWidth="1"/>
    <col min="2571" max="2814" width="11" style="170"/>
    <col min="2815" max="2815" width="5.42578125" style="170" customWidth="1"/>
    <col min="2816" max="2816" width="51.7109375" style="170" customWidth="1"/>
    <col min="2817" max="2817" width="14.85546875" style="170" customWidth="1"/>
    <col min="2818" max="2818" width="15.140625" style="170" customWidth="1"/>
    <col min="2819" max="2820" width="0" style="170" hidden="1" customWidth="1"/>
    <col min="2821" max="2821" width="14.7109375" style="170" customWidth="1"/>
    <col min="2822" max="2822" width="15.5703125" style="170" customWidth="1"/>
    <col min="2823" max="2823" width="10.7109375" style="170" customWidth="1"/>
    <col min="2824" max="2825" width="11" style="170"/>
    <col min="2826" max="2826" width="11.42578125" style="170" bestFit="1" customWidth="1"/>
    <col min="2827" max="3070" width="11" style="170"/>
    <col min="3071" max="3071" width="5.42578125" style="170" customWidth="1"/>
    <col min="3072" max="3072" width="51.7109375" style="170" customWidth="1"/>
    <col min="3073" max="3073" width="14.85546875" style="170" customWidth="1"/>
    <col min="3074" max="3074" width="15.140625" style="170" customWidth="1"/>
    <col min="3075" max="3076" width="0" style="170" hidden="1" customWidth="1"/>
    <col min="3077" max="3077" width="14.7109375" style="170" customWidth="1"/>
    <col min="3078" max="3078" width="15.5703125" style="170" customWidth="1"/>
    <col min="3079" max="3079" width="10.7109375" style="170" customWidth="1"/>
    <col min="3080" max="3081" width="11" style="170"/>
    <col min="3082" max="3082" width="11.42578125" style="170" bestFit="1" customWidth="1"/>
    <col min="3083" max="3326" width="11" style="170"/>
    <col min="3327" max="3327" width="5.42578125" style="170" customWidth="1"/>
    <col min="3328" max="3328" width="51.7109375" style="170" customWidth="1"/>
    <col min="3329" max="3329" width="14.85546875" style="170" customWidth="1"/>
    <col min="3330" max="3330" width="15.140625" style="170" customWidth="1"/>
    <col min="3331" max="3332" width="0" style="170" hidden="1" customWidth="1"/>
    <col min="3333" max="3333" width="14.7109375" style="170" customWidth="1"/>
    <col min="3334" max="3334" width="15.5703125" style="170" customWidth="1"/>
    <col min="3335" max="3335" width="10.7109375" style="170" customWidth="1"/>
    <col min="3336" max="3337" width="11" style="170"/>
    <col min="3338" max="3338" width="11.42578125" style="170" bestFit="1" customWidth="1"/>
    <col min="3339" max="3582" width="11" style="170"/>
    <col min="3583" max="3583" width="5.42578125" style="170" customWidth="1"/>
    <col min="3584" max="3584" width="51.7109375" style="170" customWidth="1"/>
    <col min="3585" max="3585" width="14.85546875" style="170" customWidth="1"/>
    <col min="3586" max="3586" width="15.140625" style="170" customWidth="1"/>
    <col min="3587" max="3588" width="0" style="170" hidden="1" customWidth="1"/>
    <col min="3589" max="3589" width="14.7109375" style="170" customWidth="1"/>
    <col min="3590" max="3590" width="15.5703125" style="170" customWidth="1"/>
    <col min="3591" max="3591" width="10.7109375" style="170" customWidth="1"/>
    <col min="3592" max="3593" width="11" style="170"/>
    <col min="3594" max="3594" width="11.42578125" style="170" bestFit="1" customWidth="1"/>
    <col min="3595" max="3838" width="11" style="170"/>
    <col min="3839" max="3839" width="5.42578125" style="170" customWidth="1"/>
    <col min="3840" max="3840" width="51.7109375" style="170" customWidth="1"/>
    <col min="3841" max="3841" width="14.85546875" style="170" customWidth="1"/>
    <col min="3842" max="3842" width="15.140625" style="170" customWidth="1"/>
    <col min="3843" max="3844" width="0" style="170" hidden="1" customWidth="1"/>
    <col min="3845" max="3845" width="14.7109375" style="170" customWidth="1"/>
    <col min="3846" max="3846" width="15.5703125" style="170" customWidth="1"/>
    <col min="3847" max="3847" width="10.7109375" style="170" customWidth="1"/>
    <col min="3848" max="3849" width="11" style="170"/>
    <col min="3850" max="3850" width="11.42578125" style="170" bestFit="1" customWidth="1"/>
    <col min="3851" max="4094" width="11" style="170"/>
    <col min="4095" max="4095" width="5.42578125" style="170" customWidth="1"/>
    <col min="4096" max="4096" width="51.7109375" style="170" customWidth="1"/>
    <col min="4097" max="4097" width="14.85546875" style="170" customWidth="1"/>
    <col min="4098" max="4098" width="15.140625" style="170" customWidth="1"/>
    <col min="4099" max="4100" width="0" style="170" hidden="1" customWidth="1"/>
    <col min="4101" max="4101" width="14.7109375" style="170" customWidth="1"/>
    <col min="4102" max="4102" width="15.5703125" style="170" customWidth="1"/>
    <col min="4103" max="4103" width="10.7109375" style="170" customWidth="1"/>
    <col min="4104" max="4105" width="11" style="170"/>
    <col min="4106" max="4106" width="11.42578125" style="170" bestFit="1" customWidth="1"/>
    <col min="4107" max="4350" width="11" style="170"/>
    <col min="4351" max="4351" width="5.42578125" style="170" customWidth="1"/>
    <col min="4352" max="4352" width="51.7109375" style="170" customWidth="1"/>
    <col min="4353" max="4353" width="14.85546875" style="170" customWidth="1"/>
    <col min="4354" max="4354" width="15.140625" style="170" customWidth="1"/>
    <col min="4355" max="4356" width="0" style="170" hidden="1" customWidth="1"/>
    <col min="4357" max="4357" width="14.7109375" style="170" customWidth="1"/>
    <col min="4358" max="4358" width="15.5703125" style="170" customWidth="1"/>
    <col min="4359" max="4359" width="10.7109375" style="170" customWidth="1"/>
    <col min="4360" max="4361" width="11" style="170"/>
    <col min="4362" max="4362" width="11.42578125" style="170" bestFit="1" customWidth="1"/>
    <col min="4363" max="4606" width="11" style="170"/>
    <col min="4607" max="4607" width="5.42578125" style="170" customWidth="1"/>
    <col min="4608" max="4608" width="51.7109375" style="170" customWidth="1"/>
    <col min="4609" max="4609" width="14.85546875" style="170" customWidth="1"/>
    <col min="4610" max="4610" width="15.140625" style="170" customWidth="1"/>
    <col min="4611" max="4612" width="0" style="170" hidden="1" customWidth="1"/>
    <col min="4613" max="4613" width="14.7109375" style="170" customWidth="1"/>
    <col min="4614" max="4614" width="15.5703125" style="170" customWidth="1"/>
    <col min="4615" max="4615" width="10.7109375" style="170" customWidth="1"/>
    <col min="4616" max="4617" width="11" style="170"/>
    <col min="4618" max="4618" width="11.42578125" style="170" bestFit="1" customWidth="1"/>
    <col min="4619" max="4862" width="11" style="170"/>
    <col min="4863" max="4863" width="5.42578125" style="170" customWidth="1"/>
    <col min="4864" max="4864" width="51.7109375" style="170" customWidth="1"/>
    <col min="4865" max="4865" width="14.85546875" style="170" customWidth="1"/>
    <col min="4866" max="4866" width="15.140625" style="170" customWidth="1"/>
    <col min="4867" max="4868" width="0" style="170" hidden="1" customWidth="1"/>
    <col min="4869" max="4869" width="14.7109375" style="170" customWidth="1"/>
    <col min="4870" max="4870" width="15.5703125" style="170" customWidth="1"/>
    <col min="4871" max="4871" width="10.7109375" style="170" customWidth="1"/>
    <col min="4872" max="4873" width="11" style="170"/>
    <col min="4874" max="4874" width="11.42578125" style="170" bestFit="1" customWidth="1"/>
    <col min="4875" max="5118" width="11" style="170"/>
    <col min="5119" max="5119" width="5.42578125" style="170" customWidth="1"/>
    <col min="5120" max="5120" width="51.7109375" style="170" customWidth="1"/>
    <col min="5121" max="5121" width="14.85546875" style="170" customWidth="1"/>
    <col min="5122" max="5122" width="15.140625" style="170" customWidth="1"/>
    <col min="5123" max="5124" width="0" style="170" hidden="1" customWidth="1"/>
    <col min="5125" max="5125" width="14.7109375" style="170" customWidth="1"/>
    <col min="5126" max="5126" width="15.5703125" style="170" customWidth="1"/>
    <col min="5127" max="5127" width="10.7109375" style="170" customWidth="1"/>
    <col min="5128" max="5129" width="11" style="170"/>
    <col min="5130" max="5130" width="11.42578125" style="170" bestFit="1" customWidth="1"/>
    <col min="5131" max="5374" width="11" style="170"/>
    <col min="5375" max="5375" width="5.42578125" style="170" customWidth="1"/>
    <col min="5376" max="5376" width="51.7109375" style="170" customWidth="1"/>
    <col min="5377" max="5377" width="14.85546875" style="170" customWidth="1"/>
    <col min="5378" max="5378" width="15.140625" style="170" customWidth="1"/>
    <col min="5379" max="5380" width="0" style="170" hidden="1" customWidth="1"/>
    <col min="5381" max="5381" width="14.7109375" style="170" customWidth="1"/>
    <col min="5382" max="5382" width="15.5703125" style="170" customWidth="1"/>
    <col min="5383" max="5383" width="10.7109375" style="170" customWidth="1"/>
    <col min="5384" max="5385" width="11" style="170"/>
    <col min="5386" max="5386" width="11.42578125" style="170" bestFit="1" customWidth="1"/>
    <col min="5387" max="5630" width="11" style="170"/>
    <col min="5631" max="5631" width="5.42578125" style="170" customWidth="1"/>
    <col min="5632" max="5632" width="51.7109375" style="170" customWidth="1"/>
    <col min="5633" max="5633" width="14.85546875" style="170" customWidth="1"/>
    <col min="5634" max="5634" width="15.140625" style="170" customWidth="1"/>
    <col min="5635" max="5636" width="0" style="170" hidden="1" customWidth="1"/>
    <col min="5637" max="5637" width="14.7109375" style="170" customWidth="1"/>
    <col min="5638" max="5638" width="15.5703125" style="170" customWidth="1"/>
    <col min="5639" max="5639" width="10.7109375" style="170" customWidth="1"/>
    <col min="5640" max="5641" width="11" style="170"/>
    <col min="5642" max="5642" width="11.42578125" style="170" bestFit="1" customWidth="1"/>
    <col min="5643" max="5886" width="11" style="170"/>
    <col min="5887" max="5887" width="5.42578125" style="170" customWidth="1"/>
    <col min="5888" max="5888" width="51.7109375" style="170" customWidth="1"/>
    <col min="5889" max="5889" width="14.85546875" style="170" customWidth="1"/>
    <col min="5890" max="5890" width="15.140625" style="170" customWidth="1"/>
    <col min="5891" max="5892" width="0" style="170" hidden="1" customWidth="1"/>
    <col min="5893" max="5893" width="14.7109375" style="170" customWidth="1"/>
    <col min="5894" max="5894" width="15.5703125" style="170" customWidth="1"/>
    <col min="5895" max="5895" width="10.7109375" style="170" customWidth="1"/>
    <col min="5896" max="5897" width="11" style="170"/>
    <col min="5898" max="5898" width="11.42578125" style="170" bestFit="1" customWidth="1"/>
    <col min="5899" max="6142" width="11" style="170"/>
    <col min="6143" max="6143" width="5.42578125" style="170" customWidth="1"/>
    <col min="6144" max="6144" width="51.7109375" style="170" customWidth="1"/>
    <col min="6145" max="6145" width="14.85546875" style="170" customWidth="1"/>
    <col min="6146" max="6146" width="15.140625" style="170" customWidth="1"/>
    <col min="6147" max="6148" width="0" style="170" hidden="1" customWidth="1"/>
    <col min="6149" max="6149" width="14.7109375" style="170" customWidth="1"/>
    <col min="6150" max="6150" width="15.5703125" style="170" customWidth="1"/>
    <col min="6151" max="6151" width="10.7109375" style="170" customWidth="1"/>
    <col min="6152" max="6153" width="11" style="170"/>
    <col min="6154" max="6154" width="11.42578125" style="170" bestFit="1" customWidth="1"/>
    <col min="6155" max="6398" width="11" style="170"/>
    <col min="6399" max="6399" width="5.42578125" style="170" customWidth="1"/>
    <col min="6400" max="6400" width="51.7109375" style="170" customWidth="1"/>
    <col min="6401" max="6401" width="14.85546875" style="170" customWidth="1"/>
    <col min="6402" max="6402" width="15.140625" style="170" customWidth="1"/>
    <col min="6403" max="6404" width="0" style="170" hidden="1" customWidth="1"/>
    <col min="6405" max="6405" width="14.7109375" style="170" customWidth="1"/>
    <col min="6406" max="6406" width="15.5703125" style="170" customWidth="1"/>
    <col min="6407" max="6407" width="10.7109375" style="170" customWidth="1"/>
    <col min="6408" max="6409" width="11" style="170"/>
    <col min="6410" max="6410" width="11.42578125" style="170" bestFit="1" customWidth="1"/>
    <col min="6411" max="6654" width="11" style="170"/>
    <col min="6655" max="6655" width="5.42578125" style="170" customWidth="1"/>
    <col min="6656" max="6656" width="51.7109375" style="170" customWidth="1"/>
    <col min="6657" max="6657" width="14.85546875" style="170" customWidth="1"/>
    <col min="6658" max="6658" width="15.140625" style="170" customWidth="1"/>
    <col min="6659" max="6660" width="0" style="170" hidden="1" customWidth="1"/>
    <col min="6661" max="6661" width="14.7109375" style="170" customWidth="1"/>
    <col min="6662" max="6662" width="15.5703125" style="170" customWidth="1"/>
    <col min="6663" max="6663" width="10.7109375" style="170" customWidth="1"/>
    <col min="6664" max="6665" width="11" style="170"/>
    <col min="6666" max="6666" width="11.42578125" style="170" bestFit="1" customWidth="1"/>
    <col min="6667" max="6910" width="11" style="170"/>
    <col min="6911" max="6911" width="5.42578125" style="170" customWidth="1"/>
    <col min="6912" max="6912" width="51.7109375" style="170" customWidth="1"/>
    <col min="6913" max="6913" width="14.85546875" style="170" customWidth="1"/>
    <col min="6914" max="6914" width="15.140625" style="170" customWidth="1"/>
    <col min="6915" max="6916" width="0" style="170" hidden="1" customWidth="1"/>
    <col min="6917" max="6917" width="14.7109375" style="170" customWidth="1"/>
    <col min="6918" max="6918" width="15.5703125" style="170" customWidth="1"/>
    <col min="6919" max="6919" width="10.7109375" style="170" customWidth="1"/>
    <col min="6920" max="6921" width="11" style="170"/>
    <col min="6922" max="6922" width="11.42578125" style="170" bestFit="1" customWidth="1"/>
    <col min="6923" max="7166" width="11" style="170"/>
    <col min="7167" max="7167" width="5.42578125" style="170" customWidth="1"/>
    <col min="7168" max="7168" width="51.7109375" style="170" customWidth="1"/>
    <col min="7169" max="7169" width="14.85546875" style="170" customWidth="1"/>
    <col min="7170" max="7170" width="15.140625" style="170" customWidth="1"/>
    <col min="7171" max="7172" width="0" style="170" hidden="1" customWidth="1"/>
    <col min="7173" max="7173" width="14.7109375" style="170" customWidth="1"/>
    <col min="7174" max="7174" width="15.5703125" style="170" customWidth="1"/>
    <col min="7175" max="7175" width="10.7109375" style="170" customWidth="1"/>
    <col min="7176" max="7177" width="11" style="170"/>
    <col min="7178" max="7178" width="11.42578125" style="170" bestFit="1" customWidth="1"/>
    <col min="7179" max="7422" width="11" style="170"/>
    <col min="7423" max="7423" width="5.42578125" style="170" customWidth="1"/>
    <col min="7424" max="7424" width="51.7109375" style="170" customWidth="1"/>
    <col min="7425" max="7425" width="14.85546875" style="170" customWidth="1"/>
    <col min="7426" max="7426" width="15.140625" style="170" customWidth="1"/>
    <col min="7427" max="7428" width="0" style="170" hidden="1" customWidth="1"/>
    <col min="7429" max="7429" width="14.7109375" style="170" customWidth="1"/>
    <col min="7430" max="7430" width="15.5703125" style="170" customWidth="1"/>
    <col min="7431" max="7431" width="10.7109375" style="170" customWidth="1"/>
    <col min="7432" max="7433" width="11" style="170"/>
    <col min="7434" max="7434" width="11.42578125" style="170" bestFit="1" customWidth="1"/>
    <col min="7435" max="7678" width="11" style="170"/>
    <col min="7679" max="7679" width="5.42578125" style="170" customWidth="1"/>
    <col min="7680" max="7680" width="51.7109375" style="170" customWidth="1"/>
    <col min="7681" max="7681" width="14.85546875" style="170" customWidth="1"/>
    <col min="7682" max="7682" width="15.140625" style="170" customWidth="1"/>
    <col min="7683" max="7684" width="0" style="170" hidden="1" customWidth="1"/>
    <col min="7685" max="7685" width="14.7109375" style="170" customWidth="1"/>
    <col min="7686" max="7686" width="15.5703125" style="170" customWidth="1"/>
    <col min="7687" max="7687" width="10.7109375" style="170" customWidth="1"/>
    <col min="7688" max="7689" width="11" style="170"/>
    <col min="7690" max="7690" width="11.42578125" style="170" bestFit="1" customWidth="1"/>
    <col min="7691" max="7934" width="11" style="170"/>
    <col min="7935" max="7935" width="5.42578125" style="170" customWidth="1"/>
    <col min="7936" max="7936" width="51.7109375" style="170" customWidth="1"/>
    <col min="7937" max="7937" width="14.85546875" style="170" customWidth="1"/>
    <col min="7938" max="7938" width="15.140625" style="170" customWidth="1"/>
    <col min="7939" max="7940" width="0" style="170" hidden="1" customWidth="1"/>
    <col min="7941" max="7941" width="14.7109375" style="170" customWidth="1"/>
    <col min="7942" max="7942" width="15.5703125" style="170" customWidth="1"/>
    <col min="7943" max="7943" width="10.7109375" style="170" customWidth="1"/>
    <col min="7944" max="7945" width="11" style="170"/>
    <col min="7946" max="7946" width="11.42578125" style="170" bestFit="1" customWidth="1"/>
    <col min="7947" max="8190" width="11" style="170"/>
    <col min="8191" max="8191" width="5.42578125" style="170" customWidth="1"/>
    <col min="8192" max="8192" width="51.7109375" style="170" customWidth="1"/>
    <col min="8193" max="8193" width="14.85546875" style="170" customWidth="1"/>
    <col min="8194" max="8194" width="15.140625" style="170" customWidth="1"/>
    <col min="8195" max="8196" width="0" style="170" hidden="1" customWidth="1"/>
    <col min="8197" max="8197" width="14.7109375" style="170" customWidth="1"/>
    <col min="8198" max="8198" width="15.5703125" style="170" customWidth="1"/>
    <col min="8199" max="8199" width="10.7109375" style="170" customWidth="1"/>
    <col min="8200" max="8201" width="11" style="170"/>
    <col min="8202" max="8202" width="11.42578125" style="170" bestFit="1" customWidth="1"/>
    <col min="8203" max="8446" width="11" style="170"/>
    <col min="8447" max="8447" width="5.42578125" style="170" customWidth="1"/>
    <col min="8448" max="8448" width="51.7109375" style="170" customWidth="1"/>
    <col min="8449" max="8449" width="14.85546875" style="170" customWidth="1"/>
    <col min="8450" max="8450" width="15.140625" style="170" customWidth="1"/>
    <col min="8451" max="8452" width="0" style="170" hidden="1" customWidth="1"/>
    <col min="8453" max="8453" width="14.7109375" style="170" customWidth="1"/>
    <col min="8454" max="8454" width="15.5703125" style="170" customWidth="1"/>
    <col min="8455" max="8455" width="10.7109375" style="170" customWidth="1"/>
    <col min="8456" max="8457" width="11" style="170"/>
    <col min="8458" max="8458" width="11.42578125" style="170" bestFit="1" customWidth="1"/>
    <col min="8459" max="8702" width="11" style="170"/>
    <col min="8703" max="8703" width="5.42578125" style="170" customWidth="1"/>
    <col min="8704" max="8704" width="51.7109375" style="170" customWidth="1"/>
    <col min="8705" max="8705" width="14.85546875" style="170" customWidth="1"/>
    <col min="8706" max="8706" width="15.140625" style="170" customWidth="1"/>
    <col min="8707" max="8708" width="0" style="170" hidden="1" customWidth="1"/>
    <col min="8709" max="8709" width="14.7109375" style="170" customWidth="1"/>
    <col min="8710" max="8710" width="15.5703125" style="170" customWidth="1"/>
    <col min="8711" max="8711" width="10.7109375" style="170" customWidth="1"/>
    <col min="8712" max="8713" width="11" style="170"/>
    <col min="8714" max="8714" width="11.42578125" style="170" bestFit="1" customWidth="1"/>
    <col min="8715" max="8958" width="11" style="170"/>
    <col min="8959" max="8959" width="5.42578125" style="170" customWidth="1"/>
    <col min="8960" max="8960" width="51.7109375" style="170" customWidth="1"/>
    <col min="8961" max="8961" width="14.85546875" style="170" customWidth="1"/>
    <col min="8962" max="8962" width="15.140625" style="170" customWidth="1"/>
    <col min="8963" max="8964" width="0" style="170" hidden="1" customWidth="1"/>
    <col min="8965" max="8965" width="14.7109375" style="170" customWidth="1"/>
    <col min="8966" max="8966" width="15.5703125" style="170" customWidth="1"/>
    <col min="8967" max="8967" width="10.7109375" style="170" customWidth="1"/>
    <col min="8968" max="8969" width="11" style="170"/>
    <col min="8970" max="8970" width="11.42578125" style="170" bestFit="1" customWidth="1"/>
    <col min="8971" max="9214" width="11" style="170"/>
    <col min="9215" max="9215" width="5.42578125" style="170" customWidth="1"/>
    <col min="9216" max="9216" width="51.7109375" style="170" customWidth="1"/>
    <col min="9217" max="9217" width="14.85546875" style="170" customWidth="1"/>
    <col min="9218" max="9218" width="15.140625" style="170" customWidth="1"/>
    <col min="9219" max="9220" width="0" style="170" hidden="1" customWidth="1"/>
    <col min="9221" max="9221" width="14.7109375" style="170" customWidth="1"/>
    <col min="9222" max="9222" width="15.5703125" style="170" customWidth="1"/>
    <col min="9223" max="9223" width="10.7109375" style="170" customWidth="1"/>
    <col min="9224" max="9225" width="11" style="170"/>
    <col min="9226" max="9226" width="11.42578125" style="170" bestFit="1" customWidth="1"/>
    <col min="9227" max="9470" width="11" style="170"/>
    <col min="9471" max="9471" width="5.42578125" style="170" customWidth="1"/>
    <col min="9472" max="9472" width="51.7109375" style="170" customWidth="1"/>
    <col min="9473" max="9473" width="14.85546875" style="170" customWidth="1"/>
    <col min="9474" max="9474" width="15.140625" style="170" customWidth="1"/>
    <col min="9475" max="9476" width="0" style="170" hidden="1" customWidth="1"/>
    <col min="9477" max="9477" width="14.7109375" style="170" customWidth="1"/>
    <col min="9478" max="9478" width="15.5703125" style="170" customWidth="1"/>
    <col min="9479" max="9479" width="10.7109375" style="170" customWidth="1"/>
    <col min="9480" max="9481" width="11" style="170"/>
    <col min="9482" max="9482" width="11.42578125" style="170" bestFit="1" customWidth="1"/>
    <col min="9483" max="9726" width="11" style="170"/>
    <col min="9727" max="9727" width="5.42578125" style="170" customWidth="1"/>
    <col min="9728" max="9728" width="51.7109375" style="170" customWidth="1"/>
    <col min="9729" max="9729" width="14.85546875" style="170" customWidth="1"/>
    <col min="9730" max="9730" width="15.140625" style="170" customWidth="1"/>
    <col min="9731" max="9732" width="0" style="170" hidden="1" customWidth="1"/>
    <col min="9733" max="9733" width="14.7109375" style="170" customWidth="1"/>
    <col min="9734" max="9734" width="15.5703125" style="170" customWidth="1"/>
    <col min="9735" max="9735" width="10.7109375" style="170" customWidth="1"/>
    <col min="9736" max="9737" width="11" style="170"/>
    <col min="9738" max="9738" width="11.42578125" style="170" bestFit="1" customWidth="1"/>
    <col min="9739" max="9982" width="11" style="170"/>
    <col min="9983" max="9983" width="5.42578125" style="170" customWidth="1"/>
    <col min="9984" max="9984" width="51.7109375" style="170" customWidth="1"/>
    <col min="9985" max="9985" width="14.85546875" style="170" customWidth="1"/>
    <col min="9986" max="9986" width="15.140625" style="170" customWidth="1"/>
    <col min="9987" max="9988" width="0" style="170" hidden="1" customWidth="1"/>
    <col min="9989" max="9989" width="14.7109375" style="170" customWidth="1"/>
    <col min="9990" max="9990" width="15.5703125" style="170" customWidth="1"/>
    <col min="9991" max="9991" width="10.7109375" style="170" customWidth="1"/>
    <col min="9992" max="9993" width="11" style="170"/>
    <col min="9994" max="9994" width="11.42578125" style="170" bestFit="1" customWidth="1"/>
    <col min="9995" max="10238" width="11" style="170"/>
    <col min="10239" max="10239" width="5.42578125" style="170" customWidth="1"/>
    <col min="10240" max="10240" width="51.7109375" style="170" customWidth="1"/>
    <col min="10241" max="10241" width="14.85546875" style="170" customWidth="1"/>
    <col min="10242" max="10242" width="15.140625" style="170" customWidth="1"/>
    <col min="10243" max="10244" width="0" style="170" hidden="1" customWidth="1"/>
    <col min="10245" max="10245" width="14.7109375" style="170" customWidth="1"/>
    <col min="10246" max="10246" width="15.5703125" style="170" customWidth="1"/>
    <col min="10247" max="10247" width="10.7109375" style="170" customWidth="1"/>
    <col min="10248" max="10249" width="11" style="170"/>
    <col min="10250" max="10250" width="11.42578125" style="170" bestFit="1" customWidth="1"/>
    <col min="10251" max="10494" width="11" style="170"/>
    <col min="10495" max="10495" width="5.42578125" style="170" customWidth="1"/>
    <col min="10496" max="10496" width="51.7109375" style="170" customWidth="1"/>
    <col min="10497" max="10497" width="14.85546875" style="170" customWidth="1"/>
    <col min="10498" max="10498" width="15.140625" style="170" customWidth="1"/>
    <col min="10499" max="10500" width="0" style="170" hidden="1" customWidth="1"/>
    <col min="10501" max="10501" width="14.7109375" style="170" customWidth="1"/>
    <col min="10502" max="10502" width="15.5703125" style="170" customWidth="1"/>
    <col min="10503" max="10503" width="10.7109375" style="170" customWidth="1"/>
    <col min="10504" max="10505" width="11" style="170"/>
    <col min="10506" max="10506" width="11.42578125" style="170" bestFit="1" customWidth="1"/>
    <col min="10507" max="10750" width="11" style="170"/>
    <col min="10751" max="10751" width="5.42578125" style="170" customWidth="1"/>
    <col min="10752" max="10752" width="51.7109375" style="170" customWidth="1"/>
    <col min="10753" max="10753" width="14.85546875" style="170" customWidth="1"/>
    <col min="10754" max="10754" width="15.140625" style="170" customWidth="1"/>
    <col min="10755" max="10756" width="0" style="170" hidden="1" customWidth="1"/>
    <col min="10757" max="10757" width="14.7109375" style="170" customWidth="1"/>
    <col min="10758" max="10758" width="15.5703125" style="170" customWidth="1"/>
    <col min="10759" max="10759" width="10.7109375" style="170" customWidth="1"/>
    <col min="10760" max="10761" width="11" style="170"/>
    <col min="10762" max="10762" width="11.42578125" style="170" bestFit="1" customWidth="1"/>
    <col min="10763" max="11006" width="11" style="170"/>
    <col min="11007" max="11007" width="5.42578125" style="170" customWidth="1"/>
    <col min="11008" max="11008" width="51.7109375" style="170" customWidth="1"/>
    <col min="11009" max="11009" width="14.85546875" style="170" customWidth="1"/>
    <col min="11010" max="11010" width="15.140625" style="170" customWidth="1"/>
    <col min="11011" max="11012" width="0" style="170" hidden="1" customWidth="1"/>
    <col min="11013" max="11013" width="14.7109375" style="170" customWidth="1"/>
    <col min="11014" max="11014" width="15.5703125" style="170" customWidth="1"/>
    <col min="11015" max="11015" width="10.7109375" style="170" customWidth="1"/>
    <col min="11016" max="11017" width="11" style="170"/>
    <col min="11018" max="11018" width="11.42578125" style="170" bestFit="1" customWidth="1"/>
    <col min="11019" max="11262" width="11" style="170"/>
    <col min="11263" max="11263" width="5.42578125" style="170" customWidth="1"/>
    <col min="11264" max="11264" width="51.7109375" style="170" customWidth="1"/>
    <col min="11265" max="11265" width="14.85546875" style="170" customWidth="1"/>
    <col min="11266" max="11266" width="15.140625" style="170" customWidth="1"/>
    <col min="11267" max="11268" width="0" style="170" hidden="1" customWidth="1"/>
    <col min="11269" max="11269" width="14.7109375" style="170" customWidth="1"/>
    <col min="11270" max="11270" width="15.5703125" style="170" customWidth="1"/>
    <col min="11271" max="11271" width="10.7109375" style="170" customWidth="1"/>
    <col min="11272" max="11273" width="11" style="170"/>
    <col min="11274" max="11274" width="11.42578125" style="170" bestFit="1" customWidth="1"/>
    <col min="11275" max="11518" width="11" style="170"/>
    <col min="11519" max="11519" width="5.42578125" style="170" customWidth="1"/>
    <col min="11520" max="11520" width="51.7109375" style="170" customWidth="1"/>
    <col min="11521" max="11521" width="14.85546875" style="170" customWidth="1"/>
    <col min="11522" max="11522" width="15.140625" style="170" customWidth="1"/>
    <col min="11523" max="11524" width="0" style="170" hidden="1" customWidth="1"/>
    <col min="11525" max="11525" width="14.7109375" style="170" customWidth="1"/>
    <col min="11526" max="11526" width="15.5703125" style="170" customWidth="1"/>
    <col min="11527" max="11527" width="10.7109375" style="170" customWidth="1"/>
    <col min="11528" max="11529" width="11" style="170"/>
    <col min="11530" max="11530" width="11.42578125" style="170" bestFit="1" customWidth="1"/>
    <col min="11531" max="11774" width="11" style="170"/>
    <col min="11775" max="11775" width="5.42578125" style="170" customWidth="1"/>
    <col min="11776" max="11776" width="51.7109375" style="170" customWidth="1"/>
    <col min="11777" max="11777" width="14.85546875" style="170" customWidth="1"/>
    <col min="11778" max="11778" width="15.140625" style="170" customWidth="1"/>
    <col min="11779" max="11780" width="0" style="170" hidden="1" customWidth="1"/>
    <col min="11781" max="11781" width="14.7109375" style="170" customWidth="1"/>
    <col min="11782" max="11782" width="15.5703125" style="170" customWidth="1"/>
    <col min="11783" max="11783" width="10.7109375" style="170" customWidth="1"/>
    <col min="11784" max="11785" width="11" style="170"/>
    <col min="11786" max="11786" width="11.42578125" style="170" bestFit="1" customWidth="1"/>
    <col min="11787" max="12030" width="11" style="170"/>
    <col min="12031" max="12031" width="5.42578125" style="170" customWidth="1"/>
    <col min="12032" max="12032" width="51.7109375" style="170" customWidth="1"/>
    <col min="12033" max="12033" width="14.85546875" style="170" customWidth="1"/>
    <col min="12034" max="12034" width="15.140625" style="170" customWidth="1"/>
    <col min="12035" max="12036" width="0" style="170" hidden="1" customWidth="1"/>
    <col min="12037" max="12037" width="14.7109375" style="170" customWidth="1"/>
    <col min="12038" max="12038" width="15.5703125" style="170" customWidth="1"/>
    <col min="12039" max="12039" width="10.7109375" style="170" customWidth="1"/>
    <col min="12040" max="12041" width="11" style="170"/>
    <col min="12042" max="12042" width="11.42578125" style="170" bestFit="1" customWidth="1"/>
    <col min="12043" max="12286" width="11" style="170"/>
    <col min="12287" max="12287" width="5.42578125" style="170" customWidth="1"/>
    <col min="12288" max="12288" width="51.7109375" style="170" customWidth="1"/>
    <col min="12289" max="12289" width="14.85546875" style="170" customWidth="1"/>
    <col min="12290" max="12290" width="15.140625" style="170" customWidth="1"/>
    <col min="12291" max="12292" width="0" style="170" hidden="1" customWidth="1"/>
    <col min="12293" max="12293" width="14.7109375" style="170" customWidth="1"/>
    <col min="12294" max="12294" width="15.5703125" style="170" customWidth="1"/>
    <col min="12295" max="12295" width="10.7109375" style="170" customWidth="1"/>
    <col min="12296" max="12297" width="11" style="170"/>
    <col min="12298" max="12298" width="11.42578125" style="170" bestFit="1" customWidth="1"/>
    <col min="12299" max="12542" width="11" style="170"/>
    <col min="12543" max="12543" width="5.42578125" style="170" customWidth="1"/>
    <col min="12544" max="12544" width="51.7109375" style="170" customWidth="1"/>
    <col min="12545" max="12545" width="14.85546875" style="170" customWidth="1"/>
    <col min="12546" max="12546" width="15.140625" style="170" customWidth="1"/>
    <col min="12547" max="12548" width="0" style="170" hidden="1" customWidth="1"/>
    <col min="12549" max="12549" width="14.7109375" style="170" customWidth="1"/>
    <col min="12550" max="12550" width="15.5703125" style="170" customWidth="1"/>
    <col min="12551" max="12551" width="10.7109375" style="170" customWidth="1"/>
    <col min="12552" max="12553" width="11" style="170"/>
    <col min="12554" max="12554" width="11.42578125" style="170" bestFit="1" customWidth="1"/>
    <col min="12555" max="12798" width="11" style="170"/>
    <col min="12799" max="12799" width="5.42578125" style="170" customWidth="1"/>
    <col min="12800" max="12800" width="51.7109375" style="170" customWidth="1"/>
    <col min="12801" max="12801" width="14.85546875" style="170" customWidth="1"/>
    <col min="12802" max="12802" width="15.140625" style="170" customWidth="1"/>
    <col min="12803" max="12804" width="0" style="170" hidden="1" customWidth="1"/>
    <col min="12805" max="12805" width="14.7109375" style="170" customWidth="1"/>
    <col min="12806" max="12806" width="15.5703125" style="170" customWidth="1"/>
    <col min="12807" max="12807" width="10.7109375" style="170" customWidth="1"/>
    <col min="12808" max="12809" width="11" style="170"/>
    <col min="12810" max="12810" width="11.42578125" style="170" bestFit="1" customWidth="1"/>
    <col min="12811" max="13054" width="11" style="170"/>
    <col min="13055" max="13055" width="5.42578125" style="170" customWidth="1"/>
    <col min="13056" max="13056" width="51.7109375" style="170" customWidth="1"/>
    <col min="13057" max="13057" width="14.85546875" style="170" customWidth="1"/>
    <col min="13058" max="13058" width="15.140625" style="170" customWidth="1"/>
    <col min="13059" max="13060" width="0" style="170" hidden="1" customWidth="1"/>
    <col min="13061" max="13061" width="14.7109375" style="170" customWidth="1"/>
    <col min="13062" max="13062" width="15.5703125" style="170" customWidth="1"/>
    <col min="13063" max="13063" width="10.7109375" style="170" customWidth="1"/>
    <col min="13064" max="13065" width="11" style="170"/>
    <col min="13066" max="13066" width="11.42578125" style="170" bestFit="1" customWidth="1"/>
    <col min="13067" max="13310" width="11" style="170"/>
    <col min="13311" max="13311" width="5.42578125" style="170" customWidth="1"/>
    <col min="13312" max="13312" width="51.7109375" style="170" customWidth="1"/>
    <col min="13313" max="13313" width="14.85546875" style="170" customWidth="1"/>
    <col min="13314" max="13314" width="15.140625" style="170" customWidth="1"/>
    <col min="13315" max="13316" width="0" style="170" hidden="1" customWidth="1"/>
    <col min="13317" max="13317" width="14.7109375" style="170" customWidth="1"/>
    <col min="13318" max="13318" width="15.5703125" style="170" customWidth="1"/>
    <col min="13319" max="13319" width="10.7109375" style="170" customWidth="1"/>
    <col min="13320" max="13321" width="11" style="170"/>
    <col min="13322" max="13322" width="11.42578125" style="170" bestFit="1" customWidth="1"/>
    <col min="13323" max="13566" width="11" style="170"/>
    <col min="13567" max="13567" width="5.42578125" style="170" customWidth="1"/>
    <col min="13568" max="13568" width="51.7109375" style="170" customWidth="1"/>
    <col min="13569" max="13569" width="14.85546875" style="170" customWidth="1"/>
    <col min="13570" max="13570" width="15.140625" style="170" customWidth="1"/>
    <col min="13571" max="13572" width="0" style="170" hidden="1" customWidth="1"/>
    <col min="13573" max="13573" width="14.7109375" style="170" customWidth="1"/>
    <col min="13574" max="13574" width="15.5703125" style="170" customWidth="1"/>
    <col min="13575" max="13575" width="10.7109375" style="170" customWidth="1"/>
    <col min="13576" max="13577" width="11" style="170"/>
    <col min="13578" max="13578" width="11.42578125" style="170" bestFit="1" customWidth="1"/>
    <col min="13579" max="13822" width="11" style="170"/>
    <col min="13823" max="13823" width="5.42578125" style="170" customWidth="1"/>
    <col min="13824" max="13824" width="51.7109375" style="170" customWidth="1"/>
    <col min="13825" max="13825" width="14.85546875" style="170" customWidth="1"/>
    <col min="13826" max="13826" width="15.140625" style="170" customWidth="1"/>
    <col min="13827" max="13828" width="0" style="170" hidden="1" customWidth="1"/>
    <col min="13829" max="13829" width="14.7109375" style="170" customWidth="1"/>
    <col min="13830" max="13830" width="15.5703125" style="170" customWidth="1"/>
    <col min="13831" max="13831" width="10.7109375" style="170" customWidth="1"/>
    <col min="13832" max="13833" width="11" style="170"/>
    <col min="13834" max="13834" width="11.42578125" style="170" bestFit="1" customWidth="1"/>
    <col min="13835" max="14078" width="11" style="170"/>
    <col min="14079" max="14079" width="5.42578125" style="170" customWidth="1"/>
    <col min="14080" max="14080" width="51.7109375" style="170" customWidth="1"/>
    <col min="14081" max="14081" width="14.85546875" style="170" customWidth="1"/>
    <col min="14082" max="14082" width="15.140625" style="170" customWidth="1"/>
    <col min="14083" max="14084" width="0" style="170" hidden="1" customWidth="1"/>
    <col min="14085" max="14085" width="14.7109375" style="170" customWidth="1"/>
    <col min="14086" max="14086" width="15.5703125" style="170" customWidth="1"/>
    <col min="14087" max="14087" width="10.7109375" style="170" customWidth="1"/>
    <col min="14088" max="14089" width="11" style="170"/>
    <col min="14090" max="14090" width="11.42578125" style="170" bestFit="1" customWidth="1"/>
    <col min="14091" max="14334" width="11" style="170"/>
    <col min="14335" max="14335" width="5.42578125" style="170" customWidth="1"/>
    <col min="14336" max="14336" width="51.7109375" style="170" customWidth="1"/>
    <col min="14337" max="14337" width="14.85546875" style="170" customWidth="1"/>
    <col min="14338" max="14338" width="15.140625" style="170" customWidth="1"/>
    <col min="14339" max="14340" width="0" style="170" hidden="1" customWidth="1"/>
    <col min="14341" max="14341" width="14.7109375" style="170" customWidth="1"/>
    <col min="14342" max="14342" width="15.5703125" style="170" customWidth="1"/>
    <col min="14343" max="14343" width="10.7109375" style="170" customWidth="1"/>
    <col min="14344" max="14345" width="11" style="170"/>
    <col min="14346" max="14346" width="11.42578125" style="170" bestFit="1" customWidth="1"/>
    <col min="14347" max="14590" width="11" style="170"/>
    <col min="14591" max="14591" width="5.42578125" style="170" customWidth="1"/>
    <col min="14592" max="14592" width="51.7109375" style="170" customWidth="1"/>
    <col min="14593" max="14593" width="14.85546875" style="170" customWidth="1"/>
    <col min="14594" max="14594" width="15.140625" style="170" customWidth="1"/>
    <col min="14595" max="14596" width="0" style="170" hidden="1" customWidth="1"/>
    <col min="14597" max="14597" width="14.7109375" style="170" customWidth="1"/>
    <col min="14598" max="14598" width="15.5703125" style="170" customWidth="1"/>
    <col min="14599" max="14599" width="10.7109375" style="170" customWidth="1"/>
    <col min="14600" max="14601" width="11" style="170"/>
    <col min="14602" max="14602" width="11.42578125" style="170" bestFit="1" customWidth="1"/>
    <col min="14603" max="14846" width="11" style="170"/>
    <col min="14847" max="14847" width="5.42578125" style="170" customWidth="1"/>
    <col min="14848" max="14848" width="51.7109375" style="170" customWidth="1"/>
    <col min="14849" max="14849" width="14.85546875" style="170" customWidth="1"/>
    <col min="14850" max="14850" width="15.140625" style="170" customWidth="1"/>
    <col min="14851" max="14852" width="0" style="170" hidden="1" customWidth="1"/>
    <col min="14853" max="14853" width="14.7109375" style="170" customWidth="1"/>
    <col min="14854" max="14854" width="15.5703125" style="170" customWidth="1"/>
    <col min="14855" max="14855" width="10.7109375" style="170" customWidth="1"/>
    <col min="14856" max="14857" width="11" style="170"/>
    <col min="14858" max="14858" width="11.42578125" style="170" bestFit="1" customWidth="1"/>
    <col min="14859" max="15102" width="11" style="170"/>
    <col min="15103" max="15103" width="5.42578125" style="170" customWidth="1"/>
    <col min="15104" max="15104" width="51.7109375" style="170" customWidth="1"/>
    <col min="15105" max="15105" width="14.85546875" style="170" customWidth="1"/>
    <col min="15106" max="15106" width="15.140625" style="170" customWidth="1"/>
    <col min="15107" max="15108" width="0" style="170" hidden="1" customWidth="1"/>
    <col min="15109" max="15109" width="14.7109375" style="170" customWidth="1"/>
    <col min="15110" max="15110" width="15.5703125" style="170" customWidth="1"/>
    <col min="15111" max="15111" width="10.7109375" style="170" customWidth="1"/>
    <col min="15112" max="15113" width="11" style="170"/>
    <col min="15114" max="15114" width="11.42578125" style="170" bestFit="1" customWidth="1"/>
    <col min="15115" max="15358" width="11" style="170"/>
    <col min="15359" max="15359" width="5.42578125" style="170" customWidth="1"/>
    <col min="15360" max="15360" width="51.7109375" style="170" customWidth="1"/>
    <col min="15361" max="15361" width="14.85546875" style="170" customWidth="1"/>
    <col min="15362" max="15362" width="15.140625" style="170" customWidth="1"/>
    <col min="15363" max="15364" width="0" style="170" hidden="1" customWidth="1"/>
    <col min="15365" max="15365" width="14.7109375" style="170" customWidth="1"/>
    <col min="15366" max="15366" width="15.5703125" style="170" customWidth="1"/>
    <col min="15367" max="15367" width="10.7109375" style="170" customWidth="1"/>
    <col min="15368" max="15369" width="11" style="170"/>
    <col min="15370" max="15370" width="11.42578125" style="170" bestFit="1" customWidth="1"/>
    <col min="15371" max="15614" width="11" style="170"/>
    <col min="15615" max="15615" width="5.42578125" style="170" customWidth="1"/>
    <col min="15616" max="15616" width="51.7109375" style="170" customWidth="1"/>
    <col min="15617" max="15617" width="14.85546875" style="170" customWidth="1"/>
    <col min="15618" max="15618" width="15.140625" style="170" customWidth="1"/>
    <col min="15619" max="15620" width="0" style="170" hidden="1" customWidth="1"/>
    <col min="15621" max="15621" width="14.7109375" style="170" customWidth="1"/>
    <col min="15622" max="15622" width="15.5703125" style="170" customWidth="1"/>
    <col min="15623" max="15623" width="10.7109375" style="170" customWidth="1"/>
    <col min="15624" max="15625" width="11" style="170"/>
    <col min="15626" max="15626" width="11.42578125" style="170" bestFit="1" customWidth="1"/>
    <col min="15627" max="15870" width="11" style="170"/>
    <col min="15871" max="15871" width="5.42578125" style="170" customWidth="1"/>
    <col min="15872" max="15872" width="51.7109375" style="170" customWidth="1"/>
    <col min="15873" max="15873" width="14.85546875" style="170" customWidth="1"/>
    <col min="15874" max="15874" width="15.140625" style="170" customWidth="1"/>
    <col min="15875" max="15876" width="0" style="170" hidden="1" customWidth="1"/>
    <col min="15877" max="15877" width="14.7109375" style="170" customWidth="1"/>
    <col min="15878" max="15878" width="15.5703125" style="170" customWidth="1"/>
    <col min="15879" max="15879" width="10.7109375" style="170" customWidth="1"/>
    <col min="15880" max="15881" width="11" style="170"/>
    <col min="15882" max="15882" width="11.42578125" style="170" bestFit="1" customWidth="1"/>
    <col min="15883" max="16126" width="11" style="170"/>
    <col min="16127" max="16127" width="5.42578125" style="170" customWidth="1"/>
    <col min="16128" max="16128" width="51.7109375" style="170" customWidth="1"/>
    <col min="16129" max="16129" width="14.85546875" style="170" customWidth="1"/>
    <col min="16130" max="16130" width="15.140625" style="170" customWidth="1"/>
    <col min="16131" max="16132" width="0" style="170" hidden="1" customWidth="1"/>
    <col min="16133" max="16133" width="14.7109375" style="170" customWidth="1"/>
    <col min="16134" max="16134" width="15.5703125" style="170" customWidth="1"/>
    <col min="16135" max="16135" width="10.7109375" style="170" customWidth="1"/>
    <col min="16136" max="16137" width="11" style="170"/>
    <col min="16138" max="16138" width="11.42578125" style="170" bestFit="1" customWidth="1"/>
    <col min="16139" max="16384" width="11" style="170"/>
  </cols>
  <sheetData>
    <row r="1" spans="1:13" ht="25.5" hidden="1" customHeight="1">
      <c r="A1" s="206" t="s">
        <v>542</v>
      </c>
      <c r="B1" s="181"/>
      <c r="C1" s="294"/>
      <c r="E1" s="359" t="s">
        <v>543</v>
      </c>
      <c r="F1" s="359"/>
      <c r="G1" s="359"/>
    </row>
    <row r="2" spans="1:13" ht="22.5" hidden="1" customHeight="1">
      <c r="A2" s="360" t="s">
        <v>544</v>
      </c>
      <c r="B2" s="360"/>
      <c r="G2" s="172"/>
    </row>
    <row r="3" spans="1:13" ht="41.25" hidden="1" customHeight="1">
      <c r="A3" s="206"/>
      <c r="B3" s="181"/>
      <c r="C3" s="294"/>
      <c r="E3" s="359"/>
      <c r="F3" s="359"/>
      <c r="G3" s="359"/>
    </row>
    <row r="4" spans="1:13" ht="26.25" customHeight="1">
      <c r="A4" s="361" t="s">
        <v>637</v>
      </c>
      <c r="B4" s="361"/>
      <c r="C4" s="361"/>
      <c r="D4" s="361"/>
      <c r="E4" s="361"/>
      <c r="F4" s="361"/>
      <c r="G4" s="313"/>
    </row>
    <row r="5" spans="1:13" ht="25.5" customHeight="1">
      <c r="A5" s="361" t="s">
        <v>627</v>
      </c>
      <c r="B5" s="361"/>
      <c r="C5" s="361"/>
      <c r="D5" s="361"/>
      <c r="E5" s="361"/>
      <c r="F5" s="361"/>
      <c r="G5" s="361"/>
    </row>
    <row r="6" spans="1:13" ht="19.5" customHeight="1">
      <c r="A6" s="358" t="s">
        <v>640</v>
      </c>
      <c r="B6" s="358"/>
      <c r="C6" s="358"/>
      <c r="D6" s="358"/>
      <c r="E6" s="358"/>
      <c r="F6" s="358"/>
      <c r="G6" s="358"/>
    </row>
    <row r="7" spans="1:13" ht="24" hidden="1" customHeight="1">
      <c r="A7" s="358" t="s">
        <v>623</v>
      </c>
      <c r="B7" s="358"/>
      <c r="C7" s="358"/>
      <c r="D7" s="358"/>
      <c r="E7" s="358"/>
      <c r="F7" s="358"/>
      <c r="G7" s="358"/>
    </row>
    <row r="8" spans="1:13" ht="21.75" customHeight="1">
      <c r="A8" s="173"/>
      <c r="B8" s="173"/>
      <c r="C8" s="296"/>
      <c r="D8" s="297"/>
      <c r="E8" s="174"/>
      <c r="F8" s="363" t="s">
        <v>578</v>
      </c>
      <c r="G8" s="363"/>
    </row>
    <row r="9" spans="1:13" ht="21.75" customHeight="1">
      <c r="A9" s="364" t="s">
        <v>547</v>
      </c>
      <c r="B9" s="364" t="s">
        <v>548</v>
      </c>
      <c r="C9" s="365" t="s">
        <v>621</v>
      </c>
      <c r="D9" s="366" t="s">
        <v>610</v>
      </c>
      <c r="E9" s="367" t="s">
        <v>634</v>
      </c>
      <c r="F9" s="364" t="s">
        <v>74</v>
      </c>
      <c r="G9" s="364"/>
    </row>
    <row r="10" spans="1:13" ht="46.5" customHeight="1">
      <c r="A10" s="364"/>
      <c r="B10" s="364"/>
      <c r="C10" s="365"/>
      <c r="D10" s="366"/>
      <c r="E10" s="367"/>
      <c r="F10" s="175" t="s">
        <v>75</v>
      </c>
      <c r="G10" s="175" t="s">
        <v>133</v>
      </c>
    </row>
    <row r="11" spans="1:13" ht="19.5" customHeight="1">
      <c r="A11" s="176">
        <v>1</v>
      </c>
      <c r="B11" s="176">
        <v>2</v>
      </c>
      <c r="C11" s="298" t="s">
        <v>551</v>
      </c>
      <c r="D11" s="298" t="s">
        <v>550</v>
      </c>
      <c r="E11" s="177" t="s">
        <v>551</v>
      </c>
      <c r="F11" s="221" t="s">
        <v>552</v>
      </c>
      <c r="G11" s="221" t="s">
        <v>584</v>
      </c>
    </row>
    <row r="12" spans="1:13" s="181" customFormat="1" ht="22.5" customHeight="1">
      <c r="A12" s="182" t="s">
        <v>3</v>
      </c>
      <c r="B12" s="178" t="s">
        <v>585</v>
      </c>
      <c r="C12" s="287" t="e">
        <f>C13+C21</f>
        <v>#REF!</v>
      </c>
      <c r="D12" s="287" t="e">
        <f>D13+D21+D22+D23</f>
        <v>#REF!</v>
      </c>
      <c r="E12" s="179">
        <f>E13+E21</f>
        <v>129773000000</v>
      </c>
      <c r="F12" s="179" t="e">
        <f>F13+F21</f>
        <v>#REF!</v>
      </c>
      <c r="G12" s="180" t="e">
        <f>E12/C12*100</f>
        <v>#REF!</v>
      </c>
      <c r="H12" s="181" t="e">
        <f>F12/D12*100</f>
        <v>#REF!</v>
      </c>
      <c r="M12" s="181" t="e">
        <f>E12/C12*100</f>
        <v>#REF!</v>
      </c>
    </row>
    <row r="13" spans="1:13" s="181" customFormat="1" ht="22.5" customHeight="1">
      <c r="A13" s="182">
        <v>1</v>
      </c>
      <c r="B13" s="178" t="s">
        <v>553</v>
      </c>
      <c r="C13" s="287">
        <f>C14+C15+C16+C17+C18+C19+C20</f>
        <v>819000000</v>
      </c>
      <c r="D13" s="287">
        <f>D14+D15+D16+D17+D18+D19+D20</f>
        <v>691327188</v>
      </c>
      <c r="E13" s="179">
        <f>E14+E15+E16+E17+E18+E19+E20</f>
        <v>6765000000</v>
      </c>
      <c r="F13" s="179">
        <f>F14+F15+F16+F17+F18+F19+F20</f>
        <v>1073672812</v>
      </c>
      <c r="G13" s="180">
        <f t="shared" ref="G13:G17" si="0">E13/D13*100</f>
        <v>978.55257502182894</v>
      </c>
      <c r="M13" s="181">
        <f>E13/C13*100</f>
        <v>826.00732600732613</v>
      </c>
    </row>
    <row r="14" spans="1:13" s="181" customFormat="1" ht="22.5" customHeight="1">
      <c r="A14" s="184">
        <v>1</v>
      </c>
      <c r="B14" s="190" t="s">
        <v>591</v>
      </c>
      <c r="C14" s="299">
        <v>263000000</v>
      </c>
      <c r="D14" s="288">
        <v>200000000</v>
      </c>
      <c r="E14" s="185">
        <v>240000000</v>
      </c>
      <c r="F14" s="187">
        <f>E14-D14</f>
        <v>40000000</v>
      </c>
      <c r="G14" s="188">
        <f t="shared" si="0"/>
        <v>120</v>
      </c>
    </row>
    <row r="15" spans="1:13" s="181" customFormat="1" ht="22.5" customHeight="1">
      <c r="A15" s="189">
        <v>2</v>
      </c>
      <c r="B15" s="190" t="s">
        <v>592</v>
      </c>
      <c r="C15" s="288">
        <v>3000000</v>
      </c>
      <c r="D15" s="288">
        <v>3000000</v>
      </c>
      <c r="E15" s="191">
        <v>1000000000</v>
      </c>
      <c r="F15" s="187">
        <f>E15-D15</f>
        <v>997000000</v>
      </c>
      <c r="G15" s="186">
        <f t="shared" si="0"/>
        <v>33333.333333333328</v>
      </c>
    </row>
    <row r="16" spans="1:13" s="181" customFormat="1" ht="22.5" customHeight="1">
      <c r="A16" s="189">
        <v>3</v>
      </c>
      <c r="B16" s="190" t="s">
        <v>593</v>
      </c>
      <c r="C16" s="288">
        <v>48000000</v>
      </c>
      <c r="D16" s="288">
        <v>65394000</v>
      </c>
      <c r="E16" s="191">
        <v>100000000</v>
      </c>
      <c r="F16" s="187">
        <f>E16-D16</f>
        <v>34606000</v>
      </c>
      <c r="G16" s="186">
        <f t="shared" si="0"/>
        <v>152.91922806373674</v>
      </c>
    </row>
    <row r="17" spans="1:18" s="181" customFormat="1" ht="22.5" customHeight="1">
      <c r="A17" s="189">
        <v>4</v>
      </c>
      <c r="B17" s="190" t="s">
        <v>624</v>
      </c>
      <c r="C17" s="288">
        <v>485000000</v>
      </c>
      <c r="D17" s="288">
        <v>350000000</v>
      </c>
      <c r="E17" s="191">
        <v>300000000</v>
      </c>
      <c r="F17" s="187">
        <f>E17-D17</f>
        <v>-50000000</v>
      </c>
      <c r="G17" s="186">
        <f t="shared" si="0"/>
        <v>85.714285714285708</v>
      </c>
    </row>
    <row r="18" spans="1:18" s="181" customFormat="1" ht="22.5" customHeight="1">
      <c r="A18" s="189">
        <v>5</v>
      </c>
      <c r="B18" s="190" t="s">
        <v>93</v>
      </c>
      <c r="C18" s="288"/>
      <c r="D18" s="288"/>
      <c r="E18" s="191">
        <v>5000000000</v>
      </c>
      <c r="F18" s="187"/>
      <c r="G18" s="186"/>
    </row>
    <row r="19" spans="1:18" s="181" customFormat="1" ht="22.5" customHeight="1">
      <c r="A19" s="189">
        <v>6</v>
      </c>
      <c r="B19" s="190" t="s">
        <v>625</v>
      </c>
      <c r="C19" s="288"/>
      <c r="D19" s="288"/>
      <c r="E19" s="191">
        <v>55000000</v>
      </c>
      <c r="F19" s="187">
        <f>E19-D19</f>
        <v>55000000</v>
      </c>
      <c r="G19" s="186"/>
    </row>
    <row r="20" spans="1:18" s="181" customFormat="1" ht="40.15" customHeight="1">
      <c r="A20" s="189">
        <v>7</v>
      </c>
      <c r="B20" s="190" t="s">
        <v>122</v>
      </c>
      <c r="C20" s="288">
        <v>20000000</v>
      </c>
      <c r="D20" s="288">
        <v>72933188</v>
      </c>
      <c r="E20" s="191">
        <v>70000000</v>
      </c>
      <c r="F20" s="187">
        <f>E20-D20</f>
        <v>-2933188</v>
      </c>
      <c r="G20" s="186">
        <f t="shared" ref="G20:G26" si="1">E20/D20*100</f>
        <v>95.978253411876096</v>
      </c>
    </row>
    <row r="21" spans="1:18" s="181" customFormat="1" ht="22.5" customHeight="1">
      <c r="A21" s="182">
        <v>2</v>
      </c>
      <c r="B21" s="178" t="s">
        <v>622</v>
      </c>
      <c r="C21" s="287" t="e">
        <f>#REF!</f>
        <v>#REF!</v>
      </c>
      <c r="D21" s="300" t="e">
        <f>#REF!+#REF!</f>
        <v>#REF!</v>
      </c>
      <c r="E21" s="179">
        <v>123008000000</v>
      </c>
      <c r="F21" s="194" t="e">
        <f>E21-D21</f>
        <v>#REF!</v>
      </c>
      <c r="G21" s="180" t="e">
        <f t="shared" si="1"/>
        <v>#REF!</v>
      </c>
    </row>
    <row r="22" spans="1:18" s="222" customFormat="1" ht="22.5" customHeight="1">
      <c r="A22" s="198">
        <v>3</v>
      </c>
      <c r="B22" s="199" t="s">
        <v>626</v>
      </c>
      <c r="C22" s="301"/>
      <c r="D22" s="290">
        <v>127000000</v>
      </c>
      <c r="E22" s="200"/>
      <c r="F22" s="201">
        <f>E22-D22</f>
        <v>-127000000</v>
      </c>
      <c r="G22" s="186">
        <f t="shared" si="1"/>
        <v>0</v>
      </c>
    </row>
    <row r="23" spans="1:18" s="222" customFormat="1" ht="22.5" customHeight="1">
      <c r="A23" s="198">
        <v>4</v>
      </c>
      <c r="B23" s="199" t="s">
        <v>628</v>
      </c>
      <c r="C23" s="302"/>
      <c r="D23" s="303">
        <v>2013161867</v>
      </c>
      <c r="E23" s="202"/>
      <c r="F23" s="203">
        <f>E23-D23</f>
        <v>-2013161867</v>
      </c>
      <c r="G23" s="204">
        <f t="shared" si="1"/>
        <v>0</v>
      </c>
    </row>
    <row r="24" spans="1:18" s="181" customFormat="1" ht="22.5" customHeight="1">
      <c r="A24" s="182" t="s">
        <v>4</v>
      </c>
      <c r="B24" s="178" t="s">
        <v>586</v>
      </c>
      <c r="C24" s="287" t="e">
        <f>C25+C29+C31+#REF!+#REF!+#REF!+#REF!+#REF!+#REF!</f>
        <v>#REF!</v>
      </c>
      <c r="D24" s="287" t="e">
        <f>D25+D29+D31+#REF!+#REF!+#REF!+#REF!+#REF!+#REF!</f>
        <v>#REF!</v>
      </c>
      <c r="E24" s="179">
        <f>E25+E29+E31</f>
        <v>126218000000</v>
      </c>
      <c r="F24" s="179" t="e">
        <f>F25+F29+F31+#REF!+#REF!+#REF!+#REF!+#REF!+#REF!</f>
        <v>#REF!</v>
      </c>
      <c r="G24" s="180" t="e">
        <f t="shared" si="1"/>
        <v>#REF!</v>
      </c>
      <c r="R24" s="312">
        <f>E12-E24</f>
        <v>3555000000</v>
      </c>
    </row>
    <row r="25" spans="1:18" s="181" customFormat="1" ht="22.5" customHeight="1">
      <c r="A25" s="182" t="s">
        <v>14</v>
      </c>
      <c r="B25" s="178" t="s">
        <v>18</v>
      </c>
      <c r="C25" s="287">
        <f>SUM(C26:C27)</f>
        <v>195000000</v>
      </c>
      <c r="D25" s="287">
        <f>SUM(D26:D27)</f>
        <v>195000000</v>
      </c>
      <c r="E25" s="179">
        <v>122249000000</v>
      </c>
      <c r="F25" s="179">
        <f>SUM(F26:F27)</f>
        <v>-86000000</v>
      </c>
      <c r="G25" s="180">
        <f t="shared" si="1"/>
        <v>62691.794871794868</v>
      </c>
    </row>
    <row r="26" spans="1:18" s="181" customFormat="1" ht="39.75" hidden="1" customHeight="1">
      <c r="A26" s="166">
        <v>1</v>
      </c>
      <c r="B26" s="220" t="s">
        <v>557</v>
      </c>
      <c r="C26" s="304">
        <v>177040000</v>
      </c>
      <c r="D26" s="305">
        <f>C26</f>
        <v>177040000</v>
      </c>
      <c r="E26" s="162"/>
      <c r="F26" s="192">
        <f t="shared" ref="F26:F32" si="2">E26-D26</f>
        <v>-177040000</v>
      </c>
      <c r="G26" s="205">
        <f t="shared" si="1"/>
        <v>0</v>
      </c>
    </row>
    <row r="27" spans="1:18" s="181" customFormat="1" ht="22.15" hidden="1" customHeight="1">
      <c r="A27" s="166">
        <v>2</v>
      </c>
      <c r="B27" s="167" t="s">
        <v>558</v>
      </c>
      <c r="C27" s="304">
        <v>17960000</v>
      </c>
      <c r="D27" s="305">
        <f>C27</f>
        <v>17960000</v>
      </c>
      <c r="E27" s="162">
        <v>109000000</v>
      </c>
      <c r="F27" s="203">
        <f t="shared" si="2"/>
        <v>91040000</v>
      </c>
      <c r="G27" s="205">
        <v>0</v>
      </c>
    </row>
    <row r="28" spans="1:18" s="181" customFormat="1" ht="22.15" customHeight="1">
      <c r="A28" s="224"/>
      <c r="B28" s="314" t="s">
        <v>629</v>
      </c>
      <c r="C28" s="306"/>
      <c r="D28" s="306"/>
      <c r="E28" s="116">
        <v>79244000000</v>
      </c>
      <c r="F28" s="315"/>
      <c r="G28" s="205"/>
    </row>
    <row r="29" spans="1:18" s="181" customFormat="1" ht="22.5" customHeight="1">
      <c r="A29" s="182" t="s">
        <v>10</v>
      </c>
      <c r="B29" s="178" t="s">
        <v>630</v>
      </c>
      <c r="C29" s="287">
        <f>C30</f>
        <v>29000000</v>
      </c>
      <c r="D29" s="300">
        <f>D30</f>
        <v>29000000</v>
      </c>
      <c r="E29" s="179">
        <v>1445000000</v>
      </c>
      <c r="F29" s="194">
        <f t="shared" si="2"/>
        <v>1416000000</v>
      </c>
      <c r="G29" s="180">
        <f t="shared" ref="G29:G32" si="3">E29/D29*100</f>
        <v>4982.7586206896558</v>
      </c>
    </row>
    <row r="30" spans="1:18" s="181" customFormat="1" ht="58.9" hidden="1" customHeight="1">
      <c r="A30" s="166">
        <v>1</v>
      </c>
      <c r="B30" s="167" t="s">
        <v>560</v>
      </c>
      <c r="C30" s="304">
        <v>29000000</v>
      </c>
      <c r="D30" s="306">
        <f>C30</f>
        <v>29000000</v>
      </c>
      <c r="E30" s="162">
        <v>35000000</v>
      </c>
      <c r="F30" s="192">
        <f t="shared" si="2"/>
        <v>6000000</v>
      </c>
      <c r="G30" s="205">
        <f t="shared" si="3"/>
        <v>120.68965517241379</v>
      </c>
    </row>
    <row r="31" spans="1:18" s="181" customFormat="1" ht="22.5" customHeight="1">
      <c r="A31" s="182" t="s">
        <v>11</v>
      </c>
      <c r="B31" s="178" t="s">
        <v>81</v>
      </c>
      <c r="C31" s="287">
        <f>C32</f>
        <v>24000000</v>
      </c>
      <c r="D31" s="300">
        <f>D32</f>
        <v>24000000</v>
      </c>
      <c r="E31" s="179">
        <v>2524000000</v>
      </c>
      <c r="F31" s="194">
        <f t="shared" si="2"/>
        <v>2500000000</v>
      </c>
      <c r="G31" s="180">
        <f t="shared" si="3"/>
        <v>10516.666666666668</v>
      </c>
    </row>
    <row r="32" spans="1:18" s="181" customFormat="1" ht="33.75" hidden="1" customHeight="1">
      <c r="A32" s="166">
        <v>1</v>
      </c>
      <c r="B32" s="167" t="s">
        <v>562</v>
      </c>
      <c r="C32" s="304">
        <v>24000000</v>
      </c>
      <c r="D32" s="304">
        <f>C32</f>
        <v>24000000</v>
      </c>
      <c r="E32" s="162">
        <v>60000000</v>
      </c>
      <c r="F32" s="203">
        <f t="shared" si="2"/>
        <v>36000000</v>
      </c>
      <c r="G32" s="193">
        <f t="shared" si="3"/>
        <v>250</v>
      </c>
    </row>
    <row r="33" spans="1:7" s="181" customFormat="1" ht="39" hidden="1" customHeight="1">
      <c r="A33" s="166"/>
      <c r="B33" s="167"/>
      <c r="C33" s="304"/>
      <c r="D33" s="305"/>
      <c r="E33" s="162"/>
      <c r="F33" s="203"/>
      <c r="G33" s="205"/>
    </row>
    <row r="34" spans="1:7" ht="25.5" customHeight="1">
      <c r="C34" s="362" t="s">
        <v>587</v>
      </c>
      <c r="D34" s="362"/>
      <c r="E34" s="362"/>
      <c r="F34" s="362"/>
      <c r="G34" s="362"/>
    </row>
    <row r="35" spans="1:7" ht="15.75">
      <c r="C35" s="307"/>
      <c r="D35" s="307"/>
      <c r="E35" s="208"/>
      <c r="F35" s="209"/>
      <c r="G35" s="209"/>
    </row>
    <row r="37" spans="1:7" ht="28.5" customHeight="1"/>
  </sheetData>
  <mergeCells count="15">
    <mergeCell ref="C34:G34"/>
    <mergeCell ref="F8:G8"/>
    <mergeCell ref="A9:A10"/>
    <mergeCell ref="B9:B10"/>
    <mergeCell ref="C9:C10"/>
    <mergeCell ref="D9:D10"/>
    <mergeCell ref="E9:E10"/>
    <mergeCell ref="F9:G9"/>
    <mergeCell ref="A7:G7"/>
    <mergeCell ref="E1:G1"/>
    <mergeCell ref="A2:B2"/>
    <mergeCell ref="E3:G3"/>
    <mergeCell ref="A5:G5"/>
    <mergeCell ref="A6:G6"/>
    <mergeCell ref="A4:F4"/>
  </mergeCells>
  <pageMargins left="0.70866141732283472" right="0.19685039370078741" top="0.47244094488188981" bottom="0.39370078740157483" header="0.31496062992125984" footer="0.23622047244094491"/>
  <pageSetup paperSize="9" scale="90" orientation="portrait" r:id="rId1"/>
  <headerFooter alignWithMargins="0">
    <oddFoote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H28"/>
  <sheetViews>
    <sheetView topLeftCell="A4" zoomScale="70" zoomScaleNormal="70" zoomScaleSheetLayoutView="80" workbookViewId="0">
      <selection activeCell="T25" sqref="T25"/>
    </sheetView>
  </sheetViews>
  <sheetFormatPr defaultColWidth="11" defaultRowHeight="15"/>
  <cols>
    <col min="1" max="1" width="5.42578125" style="170" customWidth="1"/>
    <col min="2" max="2" width="57.85546875" style="170" customWidth="1"/>
    <col min="3" max="4" width="16.7109375" style="283" hidden="1" customWidth="1"/>
    <col min="5" max="5" width="23" style="170" customWidth="1"/>
    <col min="6" max="6" width="21.5703125" style="170" customWidth="1"/>
    <col min="7" max="7" width="15.140625" style="171" hidden="1" customWidth="1"/>
    <col min="8" max="8" width="15.140625" style="170" hidden="1" customWidth="1"/>
    <col min="9" max="248" width="11" style="170"/>
    <col min="249" max="249" width="5.42578125" style="170" customWidth="1"/>
    <col min="250" max="250" width="47" style="170" customWidth="1"/>
    <col min="251" max="252" width="18.7109375" style="170" customWidth="1"/>
    <col min="253" max="253" width="18.28515625" style="170" customWidth="1"/>
    <col min="254" max="254" width="19.140625" style="170" customWidth="1"/>
    <col min="255" max="256" width="15.140625" style="170" customWidth="1"/>
    <col min="257" max="258" width="11" style="170"/>
    <col min="259" max="259" width="11.7109375" style="170" bestFit="1" customWidth="1"/>
    <col min="260" max="262" width="11" style="170"/>
    <col min="263" max="263" width="12.28515625" style="170" bestFit="1" customWidth="1"/>
    <col min="264" max="504" width="11" style="170"/>
    <col min="505" max="505" width="5.42578125" style="170" customWidth="1"/>
    <col min="506" max="506" width="47" style="170" customWidth="1"/>
    <col min="507" max="508" width="18.7109375" style="170" customWidth="1"/>
    <col min="509" max="509" width="18.28515625" style="170" customWidth="1"/>
    <col min="510" max="510" width="19.140625" style="170" customWidth="1"/>
    <col min="511" max="512" width="15.140625" style="170" customWidth="1"/>
    <col min="513" max="514" width="11" style="170"/>
    <col min="515" max="515" width="11.7109375" style="170" bestFit="1" customWidth="1"/>
    <col min="516" max="518" width="11" style="170"/>
    <col min="519" max="519" width="12.28515625" style="170" bestFit="1" customWidth="1"/>
    <col min="520" max="760" width="11" style="170"/>
    <col min="761" max="761" width="5.42578125" style="170" customWidth="1"/>
    <col min="762" max="762" width="47" style="170" customWidth="1"/>
    <col min="763" max="764" width="18.7109375" style="170" customWidth="1"/>
    <col min="765" max="765" width="18.28515625" style="170" customWidth="1"/>
    <col min="766" max="766" width="19.140625" style="170" customWidth="1"/>
    <col min="767" max="768" width="15.140625" style="170" customWidth="1"/>
    <col min="769" max="770" width="11" style="170"/>
    <col min="771" max="771" width="11.7109375" style="170" bestFit="1" customWidth="1"/>
    <col min="772" max="774" width="11" style="170"/>
    <col min="775" max="775" width="12.28515625" style="170" bestFit="1" customWidth="1"/>
    <col min="776" max="1016" width="11" style="170"/>
    <col min="1017" max="1017" width="5.42578125" style="170" customWidth="1"/>
    <col min="1018" max="1018" width="47" style="170" customWidth="1"/>
    <col min="1019" max="1020" width="18.7109375" style="170" customWidth="1"/>
    <col min="1021" max="1021" width="18.28515625" style="170" customWidth="1"/>
    <col min="1022" max="1022" width="19.140625" style="170" customWidth="1"/>
    <col min="1023" max="1024" width="15.140625" style="170" customWidth="1"/>
    <col min="1025" max="1026" width="11" style="170"/>
    <col min="1027" max="1027" width="11.7109375" style="170" bestFit="1" customWidth="1"/>
    <col min="1028" max="1030" width="11" style="170"/>
    <col min="1031" max="1031" width="12.28515625" style="170" bestFit="1" customWidth="1"/>
    <col min="1032" max="1272" width="11" style="170"/>
    <col min="1273" max="1273" width="5.42578125" style="170" customWidth="1"/>
    <col min="1274" max="1274" width="47" style="170" customWidth="1"/>
    <col min="1275" max="1276" width="18.7109375" style="170" customWidth="1"/>
    <col min="1277" max="1277" width="18.28515625" style="170" customWidth="1"/>
    <col min="1278" max="1278" width="19.140625" style="170" customWidth="1"/>
    <col min="1279" max="1280" width="15.140625" style="170" customWidth="1"/>
    <col min="1281" max="1282" width="11" style="170"/>
    <col min="1283" max="1283" width="11.7109375" style="170" bestFit="1" customWidth="1"/>
    <col min="1284" max="1286" width="11" style="170"/>
    <col min="1287" max="1287" width="12.28515625" style="170" bestFit="1" customWidth="1"/>
    <col min="1288" max="1528" width="11" style="170"/>
    <col min="1529" max="1529" width="5.42578125" style="170" customWidth="1"/>
    <col min="1530" max="1530" width="47" style="170" customWidth="1"/>
    <col min="1531" max="1532" width="18.7109375" style="170" customWidth="1"/>
    <col min="1533" max="1533" width="18.28515625" style="170" customWidth="1"/>
    <col min="1534" max="1534" width="19.140625" style="170" customWidth="1"/>
    <col min="1535" max="1536" width="15.140625" style="170" customWidth="1"/>
    <col min="1537" max="1538" width="11" style="170"/>
    <col min="1539" max="1539" width="11.7109375" style="170" bestFit="1" customWidth="1"/>
    <col min="1540" max="1542" width="11" style="170"/>
    <col min="1543" max="1543" width="12.28515625" style="170" bestFit="1" customWidth="1"/>
    <col min="1544" max="1784" width="11" style="170"/>
    <col min="1785" max="1785" width="5.42578125" style="170" customWidth="1"/>
    <col min="1786" max="1786" width="47" style="170" customWidth="1"/>
    <col min="1787" max="1788" width="18.7109375" style="170" customWidth="1"/>
    <col min="1789" max="1789" width="18.28515625" style="170" customWidth="1"/>
    <col min="1790" max="1790" width="19.140625" style="170" customWidth="1"/>
    <col min="1791" max="1792" width="15.140625" style="170" customWidth="1"/>
    <col min="1793" max="1794" width="11" style="170"/>
    <col min="1795" max="1795" width="11.7109375" style="170" bestFit="1" customWidth="1"/>
    <col min="1796" max="1798" width="11" style="170"/>
    <col min="1799" max="1799" width="12.28515625" style="170" bestFit="1" customWidth="1"/>
    <col min="1800" max="2040" width="11" style="170"/>
    <col min="2041" max="2041" width="5.42578125" style="170" customWidth="1"/>
    <col min="2042" max="2042" width="47" style="170" customWidth="1"/>
    <col min="2043" max="2044" width="18.7109375" style="170" customWidth="1"/>
    <col min="2045" max="2045" width="18.28515625" style="170" customWidth="1"/>
    <col min="2046" max="2046" width="19.140625" style="170" customWidth="1"/>
    <col min="2047" max="2048" width="15.140625" style="170" customWidth="1"/>
    <col min="2049" max="2050" width="11" style="170"/>
    <col min="2051" max="2051" width="11.7109375" style="170" bestFit="1" customWidth="1"/>
    <col min="2052" max="2054" width="11" style="170"/>
    <col min="2055" max="2055" width="12.28515625" style="170" bestFit="1" customWidth="1"/>
    <col min="2056" max="2296" width="11" style="170"/>
    <col min="2297" max="2297" width="5.42578125" style="170" customWidth="1"/>
    <col min="2298" max="2298" width="47" style="170" customWidth="1"/>
    <col min="2299" max="2300" width="18.7109375" style="170" customWidth="1"/>
    <col min="2301" max="2301" width="18.28515625" style="170" customWidth="1"/>
    <col min="2302" max="2302" width="19.140625" style="170" customWidth="1"/>
    <col min="2303" max="2304" width="15.140625" style="170" customWidth="1"/>
    <col min="2305" max="2306" width="11" style="170"/>
    <col min="2307" max="2307" width="11.7109375" style="170" bestFit="1" customWidth="1"/>
    <col min="2308" max="2310" width="11" style="170"/>
    <col min="2311" max="2311" width="12.28515625" style="170" bestFit="1" customWidth="1"/>
    <col min="2312" max="2552" width="11" style="170"/>
    <col min="2553" max="2553" width="5.42578125" style="170" customWidth="1"/>
    <col min="2554" max="2554" width="47" style="170" customWidth="1"/>
    <col min="2555" max="2556" width="18.7109375" style="170" customWidth="1"/>
    <col min="2557" max="2557" width="18.28515625" style="170" customWidth="1"/>
    <col min="2558" max="2558" width="19.140625" style="170" customWidth="1"/>
    <col min="2559" max="2560" width="15.140625" style="170" customWidth="1"/>
    <col min="2561" max="2562" width="11" style="170"/>
    <col min="2563" max="2563" width="11.7109375" style="170" bestFit="1" customWidth="1"/>
    <col min="2564" max="2566" width="11" style="170"/>
    <col min="2567" max="2567" width="12.28515625" style="170" bestFit="1" customWidth="1"/>
    <col min="2568" max="2808" width="11" style="170"/>
    <col min="2809" max="2809" width="5.42578125" style="170" customWidth="1"/>
    <col min="2810" max="2810" width="47" style="170" customWidth="1"/>
    <col min="2811" max="2812" width="18.7109375" style="170" customWidth="1"/>
    <col min="2813" max="2813" width="18.28515625" style="170" customWidth="1"/>
    <col min="2814" max="2814" width="19.140625" style="170" customWidth="1"/>
    <col min="2815" max="2816" width="15.140625" style="170" customWidth="1"/>
    <col min="2817" max="2818" width="11" style="170"/>
    <col min="2819" max="2819" width="11.7109375" style="170" bestFit="1" customWidth="1"/>
    <col min="2820" max="2822" width="11" style="170"/>
    <col min="2823" max="2823" width="12.28515625" style="170" bestFit="1" customWidth="1"/>
    <col min="2824" max="3064" width="11" style="170"/>
    <col min="3065" max="3065" width="5.42578125" style="170" customWidth="1"/>
    <col min="3066" max="3066" width="47" style="170" customWidth="1"/>
    <col min="3067" max="3068" width="18.7109375" style="170" customWidth="1"/>
    <col min="3069" max="3069" width="18.28515625" style="170" customWidth="1"/>
    <col min="3070" max="3070" width="19.140625" style="170" customWidth="1"/>
    <col min="3071" max="3072" width="15.140625" style="170" customWidth="1"/>
    <col min="3073" max="3074" width="11" style="170"/>
    <col min="3075" max="3075" width="11.7109375" style="170" bestFit="1" customWidth="1"/>
    <col min="3076" max="3078" width="11" style="170"/>
    <col min="3079" max="3079" width="12.28515625" style="170" bestFit="1" customWidth="1"/>
    <col min="3080" max="3320" width="11" style="170"/>
    <col min="3321" max="3321" width="5.42578125" style="170" customWidth="1"/>
    <col min="3322" max="3322" width="47" style="170" customWidth="1"/>
    <col min="3323" max="3324" width="18.7109375" style="170" customWidth="1"/>
    <col min="3325" max="3325" width="18.28515625" style="170" customWidth="1"/>
    <col min="3326" max="3326" width="19.140625" style="170" customWidth="1"/>
    <col min="3327" max="3328" width="15.140625" style="170" customWidth="1"/>
    <col min="3329" max="3330" width="11" style="170"/>
    <col min="3331" max="3331" width="11.7109375" style="170" bestFit="1" customWidth="1"/>
    <col min="3332" max="3334" width="11" style="170"/>
    <col min="3335" max="3335" width="12.28515625" style="170" bestFit="1" customWidth="1"/>
    <col min="3336" max="3576" width="11" style="170"/>
    <col min="3577" max="3577" width="5.42578125" style="170" customWidth="1"/>
    <col min="3578" max="3578" width="47" style="170" customWidth="1"/>
    <col min="3579" max="3580" width="18.7109375" style="170" customWidth="1"/>
    <col min="3581" max="3581" width="18.28515625" style="170" customWidth="1"/>
    <col min="3582" max="3582" width="19.140625" style="170" customWidth="1"/>
    <col min="3583" max="3584" width="15.140625" style="170" customWidth="1"/>
    <col min="3585" max="3586" width="11" style="170"/>
    <col min="3587" max="3587" width="11.7109375" style="170" bestFit="1" customWidth="1"/>
    <col min="3588" max="3590" width="11" style="170"/>
    <col min="3591" max="3591" width="12.28515625" style="170" bestFit="1" customWidth="1"/>
    <col min="3592" max="3832" width="11" style="170"/>
    <col min="3833" max="3833" width="5.42578125" style="170" customWidth="1"/>
    <col min="3834" max="3834" width="47" style="170" customWidth="1"/>
    <col min="3835" max="3836" width="18.7109375" style="170" customWidth="1"/>
    <col min="3837" max="3837" width="18.28515625" style="170" customWidth="1"/>
    <col min="3838" max="3838" width="19.140625" style="170" customWidth="1"/>
    <col min="3839" max="3840" width="15.140625" style="170" customWidth="1"/>
    <col min="3841" max="3842" width="11" style="170"/>
    <col min="3843" max="3843" width="11.7109375" style="170" bestFit="1" customWidth="1"/>
    <col min="3844" max="3846" width="11" style="170"/>
    <col min="3847" max="3847" width="12.28515625" style="170" bestFit="1" customWidth="1"/>
    <col min="3848" max="4088" width="11" style="170"/>
    <col min="4089" max="4089" width="5.42578125" style="170" customWidth="1"/>
    <col min="4090" max="4090" width="47" style="170" customWidth="1"/>
    <col min="4091" max="4092" width="18.7109375" style="170" customWidth="1"/>
    <col min="4093" max="4093" width="18.28515625" style="170" customWidth="1"/>
    <col min="4094" max="4094" width="19.140625" style="170" customWidth="1"/>
    <col min="4095" max="4096" width="15.140625" style="170" customWidth="1"/>
    <col min="4097" max="4098" width="11" style="170"/>
    <col min="4099" max="4099" width="11.7109375" style="170" bestFit="1" customWidth="1"/>
    <col min="4100" max="4102" width="11" style="170"/>
    <col min="4103" max="4103" width="12.28515625" style="170" bestFit="1" customWidth="1"/>
    <col min="4104" max="4344" width="11" style="170"/>
    <col min="4345" max="4345" width="5.42578125" style="170" customWidth="1"/>
    <col min="4346" max="4346" width="47" style="170" customWidth="1"/>
    <col min="4347" max="4348" width="18.7109375" style="170" customWidth="1"/>
    <col min="4349" max="4349" width="18.28515625" style="170" customWidth="1"/>
    <col min="4350" max="4350" width="19.140625" style="170" customWidth="1"/>
    <col min="4351" max="4352" width="15.140625" style="170" customWidth="1"/>
    <col min="4353" max="4354" width="11" style="170"/>
    <col min="4355" max="4355" width="11.7109375" style="170" bestFit="1" customWidth="1"/>
    <col min="4356" max="4358" width="11" style="170"/>
    <col min="4359" max="4359" width="12.28515625" style="170" bestFit="1" customWidth="1"/>
    <col min="4360" max="4600" width="11" style="170"/>
    <col min="4601" max="4601" width="5.42578125" style="170" customWidth="1"/>
    <col min="4602" max="4602" width="47" style="170" customWidth="1"/>
    <col min="4603" max="4604" width="18.7109375" style="170" customWidth="1"/>
    <col min="4605" max="4605" width="18.28515625" style="170" customWidth="1"/>
    <col min="4606" max="4606" width="19.140625" style="170" customWidth="1"/>
    <col min="4607" max="4608" width="15.140625" style="170" customWidth="1"/>
    <col min="4609" max="4610" width="11" style="170"/>
    <col min="4611" max="4611" width="11.7109375" style="170" bestFit="1" customWidth="1"/>
    <col min="4612" max="4614" width="11" style="170"/>
    <col min="4615" max="4615" width="12.28515625" style="170" bestFit="1" customWidth="1"/>
    <col min="4616" max="4856" width="11" style="170"/>
    <col min="4857" max="4857" width="5.42578125" style="170" customWidth="1"/>
    <col min="4858" max="4858" width="47" style="170" customWidth="1"/>
    <col min="4859" max="4860" width="18.7109375" style="170" customWidth="1"/>
    <col min="4861" max="4861" width="18.28515625" style="170" customWidth="1"/>
    <col min="4862" max="4862" width="19.140625" style="170" customWidth="1"/>
    <col min="4863" max="4864" width="15.140625" style="170" customWidth="1"/>
    <col min="4865" max="4866" width="11" style="170"/>
    <col min="4867" max="4867" width="11.7109375" style="170" bestFit="1" customWidth="1"/>
    <col min="4868" max="4870" width="11" style="170"/>
    <col min="4871" max="4871" width="12.28515625" style="170" bestFit="1" customWidth="1"/>
    <col min="4872" max="5112" width="11" style="170"/>
    <col min="5113" max="5113" width="5.42578125" style="170" customWidth="1"/>
    <col min="5114" max="5114" width="47" style="170" customWidth="1"/>
    <col min="5115" max="5116" width="18.7109375" style="170" customWidth="1"/>
    <col min="5117" max="5117" width="18.28515625" style="170" customWidth="1"/>
    <col min="5118" max="5118" width="19.140625" style="170" customWidth="1"/>
    <col min="5119" max="5120" width="15.140625" style="170" customWidth="1"/>
    <col min="5121" max="5122" width="11" style="170"/>
    <col min="5123" max="5123" width="11.7109375" style="170" bestFit="1" customWidth="1"/>
    <col min="5124" max="5126" width="11" style="170"/>
    <col min="5127" max="5127" width="12.28515625" style="170" bestFit="1" customWidth="1"/>
    <col min="5128" max="5368" width="11" style="170"/>
    <col min="5369" max="5369" width="5.42578125" style="170" customWidth="1"/>
    <col min="5370" max="5370" width="47" style="170" customWidth="1"/>
    <col min="5371" max="5372" width="18.7109375" style="170" customWidth="1"/>
    <col min="5373" max="5373" width="18.28515625" style="170" customWidth="1"/>
    <col min="5374" max="5374" width="19.140625" style="170" customWidth="1"/>
    <col min="5375" max="5376" width="15.140625" style="170" customWidth="1"/>
    <col min="5377" max="5378" width="11" style="170"/>
    <col min="5379" max="5379" width="11.7109375" style="170" bestFit="1" customWidth="1"/>
    <col min="5380" max="5382" width="11" style="170"/>
    <col min="5383" max="5383" width="12.28515625" style="170" bestFit="1" customWidth="1"/>
    <col min="5384" max="5624" width="11" style="170"/>
    <col min="5625" max="5625" width="5.42578125" style="170" customWidth="1"/>
    <col min="5626" max="5626" width="47" style="170" customWidth="1"/>
    <col min="5627" max="5628" width="18.7109375" style="170" customWidth="1"/>
    <col min="5629" max="5629" width="18.28515625" style="170" customWidth="1"/>
    <col min="5630" max="5630" width="19.140625" style="170" customWidth="1"/>
    <col min="5631" max="5632" width="15.140625" style="170" customWidth="1"/>
    <col min="5633" max="5634" width="11" style="170"/>
    <col min="5635" max="5635" width="11.7109375" style="170" bestFit="1" customWidth="1"/>
    <col min="5636" max="5638" width="11" style="170"/>
    <col min="5639" max="5639" width="12.28515625" style="170" bestFit="1" customWidth="1"/>
    <col min="5640" max="5880" width="11" style="170"/>
    <col min="5881" max="5881" width="5.42578125" style="170" customWidth="1"/>
    <col min="5882" max="5882" width="47" style="170" customWidth="1"/>
    <col min="5883" max="5884" width="18.7109375" style="170" customWidth="1"/>
    <col min="5885" max="5885" width="18.28515625" style="170" customWidth="1"/>
    <col min="5886" max="5886" width="19.140625" style="170" customWidth="1"/>
    <col min="5887" max="5888" width="15.140625" style="170" customWidth="1"/>
    <col min="5889" max="5890" width="11" style="170"/>
    <col min="5891" max="5891" width="11.7109375" style="170" bestFit="1" customWidth="1"/>
    <col min="5892" max="5894" width="11" style="170"/>
    <col min="5895" max="5895" width="12.28515625" style="170" bestFit="1" customWidth="1"/>
    <col min="5896" max="6136" width="11" style="170"/>
    <col min="6137" max="6137" width="5.42578125" style="170" customWidth="1"/>
    <col min="6138" max="6138" width="47" style="170" customWidth="1"/>
    <col min="6139" max="6140" width="18.7109375" style="170" customWidth="1"/>
    <col min="6141" max="6141" width="18.28515625" style="170" customWidth="1"/>
    <col min="6142" max="6142" width="19.140625" style="170" customWidth="1"/>
    <col min="6143" max="6144" width="15.140625" style="170" customWidth="1"/>
    <col min="6145" max="6146" width="11" style="170"/>
    <col min="6147" max="6147" width="11.7109375" style="170" bestFit="1" customWidth="1"/>
    <col min="6148" max="6150" width="11" style="170"/>
    <col min="6151" max="6151" width="12.28515625" style="170" bestFit="1" customWidth="1"/>
    <col min="6152" max="6392" width="11" style="170"/>
    <col min="6393" max="6393" width="5.42578125" style="170" customWidth="1"/>
    <col min="6394" max="6394" width="47" style="170" customWidth="1"/>
    <col min="6395" max="6396" width="18.7109375" style="170" customWidth="1"/>
    <col min="6397" max="6397" width="18.28515625" style="170" customWidth="1"/>
    <col min="6398" max="6398" width="19.140625" style="170" customWidth="1"/>
    <col min="6399" max="6400" width="15.140625" style="170" customWidth="1"/>
    <col min="6401" max="6402" width="11" style="170"/>
    <col min="6403" max="6403" width="11.7109375" style="170" bestFit="1" customWidth="1"/>
    <col min="6404" max="6406" width="11" style="170"/>
    <col min="6407" max="6407" width="12.28515625" style="170" bestFit="1" customWidth="1"/>
    <col min="6408" max="6648" width="11" style="170"/>
    <col min="6649" max="6649" width="5.42578125" style="170" customWidth="1"/>
    <col min="6650" max="6650" width="47" style="170" customWidth="1"/>
    <col min="6651" max="6652" width="18.7109375" style="170" customWidth="1"/>
    <col min="6653" max="6653" width="18.28515625" style="170" customWidth="1"/>
    <col min="6654" max="6654" width="19.140625" style="170" customWidth="1"/>
    <col min="6655" max="6656" width="15.140625" style="170" customWidth="1"/>
    <col min="6657" max="6658" width="11" style="170"/>
    <col min="6659" max="6659" width="11.7109375" style="170" bestFit="1" customWidth="1"/>
    <col min="6660" max="6662" width="11" style="170"/>
    <col min="6663" max="6663" width="12.28515625" style="170" bestFit="1" customWidth="1"/>
    <col min="6664" max="6904" width="11" style="170"/>
    <col min="6905" max="6905" width="5.42578125" style="170" customWidth="1"/>
    <col min="6906" max="6906" width="47" style="170" customWidth="1"/>
    <col min="6907" max="6908" width="18.7109375" style="170" customWidth="1"/>
    <col min="6909" max="6909" width="18.28515625" style="170" customWidth="1"/>
    <col min="6910" max="6910" width="19.140625" style="170" customWidth="1"/>
    <col min="6911" max="6912" width="15.140625" style="170" customWidth="1"/>
    <col min="6913" max="6914" width="11" style="170"/>
    <col min="6915" max="6915" width="11.7109375" style="170" bestFit="1" customWidth="1"/>
    <col min="6916" max="6918" width="11" style="170"/>
    <col min="6919" max="6919" width="12.28515625" style="170" bestFit="1" customWidth="1"/>
    <col min="6920" max="7160" width="11" style="170"/>
    <col min="7161" max="7161" width="5.42578125" style="170" customWidth="1"/>
    <col min="7162" max="7162" width="47" style="170" customWidth="1"/>
    <col min="7163" max="7164" width="18.7109375" style="170" customWidth="1"/>
    <col min="7165" max="7165" width="18.28515625" style="170" customWidth="1"/>
    <col min="7166" max="7166" width="19.140625" style="170" customWidth="1"/>
    <col min="7167" max="7168" width="15.140625" style="170" customWidth="1"/>
    <col min="7169" max="7170" width="11" style="170"/>
    <col min="7171" max="7171" width="11.7109375" style="170" bestFit="1" customWidth="1"/>
    <col min="7172" max="7174" width="11" style="170"/>
    <col min="7175" max="7175" width="12.28515625" style="170" bestFit="1" customWidth="1"/>
    <col min="7176" max="7416" width="11" style="170"/>
    <col min="7417" max="7417" width="5.42578125" style="170" customWidth="1"/>
    <col min="7418" max="7418" width="47" style="170" customWidth="1"/>
    <col min="7419" max="7420" width="18.7109375" style="170" customWidth="1"/>
    <col min="7421" max="7421" width="18.28515625" style="170" customWidth="1"/>
    <col min="7422" max="7422" width="19.140625" style="170" customWidth="1"/>
    <col min="7423" max="7424" width="15.140625" style="170" customWidth="1"/>
    <col min="7425" max="7426" width="11" style="170"/>
    <col min="7427" max="7427" width="11.7109375" style="170" bestFit="1" customWidth="1"/>
    <col min="7428" max="7430" width="11" style="170"/>
    <col min="7431" max="7431" width="12.28515625" style="170" bestFit="1" customWidth="1"/>
    <col min="7432" max="7672" width="11" style="170"/>
    <col min="7673" max="7673" width="5.42578125" style="170" customWidth="1"/>
    <col min="7674" max="7674" width="47" style="170" customWidth="1"/>
    <col min="7675" max="7676" width="18.7109375" style="170" customWidth="1"/>
    <col min="7677" max="7677" width="18.28515625" style="170" customWidth="1"/>
    <col min="7678" max="7678" width="19.140625" style="170" customWidth="1"/>
    <col min="7679" max="7680" width="15.140625" style="170" customWidth="1"/>
    <col min="7681" max="7682" width="11" style="170"/>
    <col min="7683" max="7683" width="11.7109375" style="170" bestFit="1" customWidth="1"/>
    <col min="7684" max="7686" width="11" style="170"/>
    <col min="7687" max="7687" width="12.28515625" style="170" bestFit="1" customWidth="1"/>
    <col min="7688" max="7928" width="11" style="170"/>
    <col min="7929" max="7929" width="5.42578125" style="170" customWidth="1"/>
    <col min="7930" max="7930" width="47" style="170" customWidth="1"/>
    <col min="7931" max="7932" width="18.7109375" style="170" customWidth="1"/>
    <col min="7933" max="7933" width="18.28515625" style="170" customWidth="1"/>
    <col min="7934" max="7934" width="19.140625" style="170" customWidth="1"/>
    <col min="7935" max="7936" width="15.140625" style="170" customWidth="1"/>
    <col min="7937" max="7938" width="11" style="170"/>
    <col min="7939" max="7939" width="11.7109375" style="170" bestFit="1" customWidth="1"/>
    <col min="7940" max="7942" width="11" style="170"/>
    <col min="7943" max="7943" width="12.28515625" style="170" bestFit="1" customWidth="1"/>
    <col min="7944" max="8184" width="11" style="170"/>
    <col min="8185" max="8185" width="5.42578125" style="170" customWidth="1"/>
    <col min="8186" max="8186" width="47" style="170" customWidth="1"/>
    <col min="8187" max="8188" width="18.7109375" style="170" customWidth="1"/>
    <col min="8189" max="8189" width="18.28515625" style="170" customWidth="1"/>
    <col min="8190" max="8190" width="19.140625" style="170" customWidth="1"/>
    <col min="8191" max="8192" width="15.140625" style="170" customWidth="1"/>
    <col min="8193" max="8194" width="11" style="170"/>
    <col min="8195" max="8195" width="11.7109375" style="170" bestFit="1" customWidth="1"/>
    <col min="8196" max="8198" width="11" style="170"/>
    <col min="8199" max="8199" width="12.28515625" style="170" bestFit="1" customWidth="1"/>
    <col min="8200" max="8440" width="11" style="170"/>
    <col min="8441" max="8441" width="5.42578125" style="170" customWidth="1"/>
    <col min="8442" max="8442" width="47" style="170" customWidth="1"/>
    <col min="8443" max="8444" width="18.7109375" style="170" customWidth="1"/>
    <col min="8445" max="8445" width="18.28515625" style="170" customWidth="1"/>
    <col min="8446" max="8446" width="19.140625" style="170" customWidth="1"/>
    <col min="8447" max="8448" width="15.140625" style="170" customWidth="1"/>
    <col min="8449" max="8450" width="11" style="170"/>
    <col min="8451" max="8451" width="11.7109375" style="170" bestFit="1" customWidth="1"/>
    <col min="8452" max="8454" width="11" style="170"/>
    <col min="8455" max="8455" width="12.28515625" style="170" bestFit="1" customWidth="1"/>
    <col min="8456" max="8696" width="11" style="170"/>
    <col min="8697" max="8697" width="5.42578125" style="170" customWidth="1"/>
    <col min="8698" max="8698" width="47" style="170" customWidth="1"/>
    <col min="8699" max="8700" width="18.7109375" style="170" customWidth="1"/>
    <col min="8701" max="8701" width="18.28515625" style="170" customWidth="1"/>
    <col min="8702" max="8702" width="19.140625" style="170" customWidth="1"/>
    <col min="8703" max="8704" width="15.140625" style="170" customWidth="1"/>
    <col min="8705" max="8706" width="11" style="170"/>
    <col min="8707" max="8707" width="11.7109375" style="170" bestFit="1" customWidth="1"/>
    <col min="8708" max="8710" width="11" style="170"/>
    <col min="8711" max="8711" width="12.28515625" style="170" bestFit="1" customWidth="1"/>
    <col min="8712" max="8952" width="11" style="170"/>
    <col min="8953" max="8953" width="5.42578125" style="170" customWidth="1"/>
    <col min="8954" max="8954" width="47" style="170" customWidth="1"/>
    <col min="8955" max="8956" width="18.7109375" style="170" customWidth="1"/>
    <col min="8957" max="8957" width="18.28515625" style="170" customWidth="1"/>
    <col min="8958" max="8958" width="19.140625" style="170" customWidth="1"/>
    <col min="8959" max="8960" width="15.140625" style="170" customWidth="1"/>
    <col min="8961" max="8962" width="11" style="170"/>
    <col min="8963" max="8963" width="11.7109375" style="170" bestFit="1" customWidth="1"/>
    <col min="8964" max="8966" width="11" style="170"/>
    <col min="8967" max="8967" width="12.28515625" style="170" bestFit="1" customWidth="1"/>
    <col min="8968" max="9208" width="11" style="170"/>
    <col min="9209" max="9209" width="5.42578125" style="170" customWidth="1"/>
    <col min="9210" max="9210" width="47" style="170" customWidth="1"/>
    <col min="9211" max="9212" width="18.7109375" style="170" customWidth="1"/>
    <col min="9213" max="9213" width="18.28515625" style="170" customWidth="1"/>
    <col min="9214" max="9214" width="19.140625" style="170" customWidth="1"/>
    <col min="9215" max="9216" width="15.140625" style="170" customWidth="1"/>
    <col min="9217" max="9218" width="11" style="170"/>
    <col min="9219" max="9219" width="11.7109375" style="170" bestFit="1" customWidth="1"/>
    <col min="9220" max="9222" width="11" style="170"/>
    <col min="9223" max="9223" width="12.28515625" style="170" bestFit="1" customWidth="1"/>
    <col min="9224" max="9464" width="11" style="170"/>
    <col min="9465" max="9465" width="5.42578125" style="170" customWidth="1"/>
    <col min="9466" max="9466" width="47" style="170" customWidth="1"/>
    <col min="9467" max="9468" width="18.7109375" style="170" customWidth="1"/>
    <col min="9469" max="9469" width="18.28515625" style="170" customWidth="1"/>
    <col min="9470" max="9470" width="19.140625" style="170" customWidth="1"/>
    <col min="9471" max="9472" width="15.140625" style="170" customWidth="1"/>
    <col min="9473" max="9474" width="11" style="170"/>
    <col min="9475" max="9475" width="11.7109375" style="170" bestFit="1" customWidth="1"/>
    <col min="9476" max="9478" width="11" style="170"/>
    <col min="9479" max="9479" width="12.28515625" style="170" bestFit="1" customWidth="1"/>
    <col min="9480" max="9720" width="11" style="170"/>
    <col min="9721" max="9721" width="5.42578125" style="170" customWidth="1"/>
    <col min="9722" max="9722" width="47" style="170" customWidth="1"/>
    <col min="9723" max="9724" width="18.7109375" style="170" customWidth="1"/>
    <col min="9725" max="9725" width="18.28515625" style="170" customWidth="1"/>
    <col min="9726" max="9726" width="19.140625" style="170" customWidth="1"/>
    <col min="9727" max="9728" width="15.140625" style="170" customWidth="1"/>
    <col min="9729" max="9730" width="11" style="170"/>
    <col min="9731" max="9731" width="11.7109375" style="170" bestFit="1" customWidth="1"/>
    <col min="9732" max="9734" width="11" style="170"/>
    <col min="9735" max="9735" width="12.28515625" style="170" bestFit="1" customWidth="1"/>
    <col min="9736" max="9976" width="11" style="170"/>
    <col min="9977" max="9977" width="5.42578125" style="170" customWidth="1"/>
    <col min="9978" max="9978" width="47" style="170" customWidth="1"/>
    <col min="9979" max="9980" width="18.7109375" style="170" customWidth="1"/>
    <col min="9981" max="9981" width="18.28515625" style="170" customWidth="1"/>
    <col min="9982" max="9982" width="19.140625" style="170" customWidth="1"/>
    <col min="9983" max="9984" width="15.140625" style="170" customWidth="1"/>
    <col min="9985" max="9986" width="11" style="170"/>
    <col min="9987" max="9987" width="11.7109375" style="170" bestFit="1" customWidth="1"/>
    <col min="9988" max="9990" width="11" style="170"/>
    <col min="9991" max="9991" width="12.28515625" style="170" bestFit="1" customWidth="1"/>
    <col min="9992" max="10232" width="11" style="170"/>
    <col min="10233" max="10233" width="5.42578125" style="170" customWidth="1"/>
    <col min="10234" max="10234" width="47" style="170" customWidth="1"/>
    <col min="10235" max="10236" width="18.7109375" style="170" customWidth="1"/>
    <col min="10237" max="10237" width="18.28515625" style="170" customWidth="1"/>
    <col min="10238" max="10238" width="19.140625" style="170" customWidth="1"/>
    <col min="10239" max="10240" width="15.140625" style="170" customWidth="1"/>
    <col min="10241" max="10242" width="11" style="170"/>
    <col min="10243" max="10243" width="11.7109375" style="170" bestFit="1" customWidth="1"/>
    <col min="10244" max="10246" width="11" style="170"/>
    <col min="10247" max="10247" width="12.28515625" style="170" bestFit="1" customWidth="1"/>
    <col min="10248" max="10488" width="11" style="170"/>
    <col min="10489" max="10489" width="5.42578125" style="170" customWidth="1"/>
    <col min="10490" max="10490" width="47" style="170" customWidth="1"/>
    <col min="10491" max="10492" width="18.7109375" style="170" customWidth="1"/>
    <col min="10493" max="10493" width="18.28515625" style="170" customWidth="1"/>
    <col min="10494" max="10494" width="19.140625" style="170" customWidth="1"/>
    <col min="10495" max="10496" width="15.140625" style="170" customWidth="1"/>
    <col min="10497" max="10498" width="11" style="170"/>
    <col min="10499" max="10499" width="11.7109375" style="170" bestFit="1" customWidth="1"/>
    <col min="10500" max="10502" width="11" style="170"/>
    <col min="10503" max="10503" width="12.28515625" style="170" bestFit="1" customWidth="1"/>
    <col min="10504" max="10744" width="11" style="170"/>
    <col min="10745" max="10745" width="5.42578125" style="170" customWidth="1"/>
    <col min="10746" max="10746" width="47" style="170" customWidth="1"/>
    <col min="10747" max="10748" width="18.7109375" style="170" customWidth="1"/>
    <col min="10749" max="10749" width="18.28515625" style="170" customWidth="1"/>
    <col min="10750" max="10750" width="19.140625" style="170" customWidth="1"/>
    <col min="10751" max="10752" width="15.140625" style="170" customWidth="1"/>
    <col min="10753" max="10754" width="11" style="170"/>
    <col min="10755" max="10755" width="11.7109375" style="170" bestFit="1" customWidth="1"/>
    <col min="10756" max="10758" width="11" style="170"/>
    <col min="10759" max="10759" width="12.28515625" style="170" bestFit="1" customWidth="1"/>
    <col min="10760" max="11000" width="11" style="170"/>
    <col min="11001" max="11001" width="5.42578125" style="170" customWidth="1"/>
    <col min="11002" max="11002" width="47" style="170" customWidth="1"/>
    <col min="11003" max="11004" width="18.7109375" style="170" customWidth="1"/>
    <col min="11005" max="11005" width="18.28515625" style="170" customWidth="1"/>
    <col min="11006" max="11006" width="19.140625" style="170" customWidth="1"/>
    <col min="11007" max="11008" width="15.140625" style="170" customWidth="1"/>
    <col min="11009" max="11010" width="11" style="170"/>
    <col min="11011" max="11011" width="11.7109375" style="170" bestFit="1" customWidth="1"/>
    <col min="11012" max="11014" width="11" style="170"/>
    <col min="11015" max="11015" width="12.28515625" style="170" bestFit="1" customWidth="1"/>
    <col min="11016" max="11256" width="11" style="170"/>
    <col min="11257" max="11257" width="5.42578125" style="170" customWidth="1"/>
    <col min="11258" max="11258" width="47" style="170" customWidth="1"/>
    <col min="11259" max="11260" width="18.7109375" style="170" customWidth="1"/>
    <col min="11261" max="11261" width="18.28515625" style="170" customWidth="1"/>
    <col min="11262" max="11262" width="19.140625" style="170" customWidth="1"/>
    <col min="11263" max="11264" width="15.140625" style="170" customWidth="1"/>
    <col min="11265" max="11266" width="11" style="170"/>
    <col min="11267" max="11267" width="11.7109375" style="170" bestFit="1" customWidth="1"/>
    <col min="11268" max="11270" width="11" style="170"/>
    <col min="11271" max="11271" width="12.28515625" style="170" bestFit="1" customWidth="1"/>
    <col min="11272" max="11512" width="11" style="170"/>
    <col min="11513" max="11513" width="5.42578125" style="170" customWidth="1"/>
    <col min="11514" max="11514" width="47" style="170" customWidth="1"/>
    <col min="11515" max="11516" width="18.7109375" style="170" customWidth="1"/>
    <col min="11517" max="11517" width="18.28515625" style="170" customWidth="1"/>
    <col min="11518" max="11518" width="19.140625" style="170" customWidth="1"/>
    <col min="11519" max="11520" width="15.140625" style="170" customWidth="1"/>
    <col min="11521" max="11522" width="11" style="170"/>
    <col min="11523" max="11523" width="11.7109375" style="170" bestFit="1" customWidth="1"/>
    <col min="11524" max="11526" width="11" style="170"/>
    <col min="11527" max="11527" width="12.28515625" style="170" bestFit="1" customWidth="1"/>
    <col min="11528" max="11768" width="11" style="170"/>
    <col min="11769" max="11769" width="5.42578125" style="170" customWidth="1"/>
    <col min="11770" max="11770" width="47" style="170" customWidth="1"/>
    <col min="11771" max="11772" width="18.7109375" style="170" customWidth="1"/>
    <col min="11773" max="11773" width="18.28515625" style="170" customWidth="1"/>
    <col min="11774" max="11774" width="19.140625" style="170" customWidth="1"/>
    <col min="11775" max="11776" width="15.140625" style="170" customWidth="1"/>
    <col min="11777" max="11778" width="11" style="170"/>
    <col min="11779" max="11779" width="11.7109375" style="170" bestFit="1" customWidth="1"/>
    <col min="11780" max="11782" width="11" style="170"/>
    <col min="11783" max="11783" width="12.28515625" style="170" bestFit="1" customWidth="1"/>
    <col min="11784" max="12024" width="11" style="170"/>
    <col min="12025" max="12025" width="5.42578125" style="170" customWidth="1"/>
    <col min="12026" max="12026" width="47" style="170" customWidth="1"/>
    <col min="12027" max="12028" width="18.7109375" style="170" customWidth="1"/>
    <col min="12029" max="12029" width="18.28515625" style="170" customWidth="1"/>
    <col min="12030" max="12030" width="19.140625" style="170" customWidth="1"/>
    <col min="12031" max="12032" width="15.140625" style="170" customWidth="1"/>
    <col min="12033" max="12034" width="11" style="170"/>
    <col min="12035" max="12035" width="11.7109375" style="170" bestFit="1" customWidth="1"/>
    <col min="12036" max="12038" width="11" style="170"/>
    <col min="12039" max="12039" width="12.28515625" style="170" bestFit="1" customWidth="1"/>
    <col min="12040" max="12280" width="11" style="170"/>
    <col min="12281" max="12281" width="5.42578125" style="170" customWidth="1"/>
    <col min="12282" max="12282" width="47" style="170" customWidth="1"/>
    <col min="12283" max="12284" width="18.7109375" style="170" customWidth="1"/>
    <col min="12285" max="12285" width="18.28515625" style="170" customWidth="1"/>
    <col min="12286" max="12286" width="19.140625" style="170" customWidth="1"/>
    <col min="12287" max="12288" width="15.140625" style="170" customWidth="1"/>
    <col min="12289" max="12290" width="11" style="170"/>
    <col min="12291" max="12291" width="11.7109375" style="170" bestFit="1" customWidth="1"/>
    <col min="12292" max="12294" width="11" style="170"/>
    <col min="12295" max="12295" width="12.28515625" style="170" bestFit="1" customWidth="1"/>
    <col min="12296" max="12536" width="11" style="170"/>
    <col min="12537" max="12537" width="5.42578125" style="170" customWidth="1"/>
    <col min="12538" max="12538" width="47" style="170" customWidth="1"/>
    <col min="12539" max="12540" width="18.7109375" style="170" customWidth="1"/>
    <col min="12541" max="12541" width="18.28515625" style="170" customWidth="1"/>
    <col min="12542" max="12542" width="19.140625" style="170" customWidth="1"/>
    <col min="12543" max="12544" width="15.140625" style="170" customWidth="1"/>
    <col min="12545" max="12546" width="11" style="170"/>
    <col min="12547" max="12547" width="11.7109375" style="170" bestFit="1" customWidth="1"/>
    <col min="12548" max="12550" width="11" style="170"/>
    <col min="12551" max="12551" width="12.28515625" style="170" bestFit="1" customWidth="1"/>
    <col min="12552" max="12792" width="11" style="170"/>
    <col min="12793" max="12793" width="5.42578125" style="170" customWidth="1"/>
    <col min="12794" max="12794" width="47" style="170" customWidth="1"/>
    <col min="12795" max="12796" width="18.7109375" style="170" customWidth="1"/>
    <col min="12797" max="12797" width="18.28515625" style="170" customWidth="1"/>
    <col min="12798" max="12798" width="19.140625" style="170" customWidth="1"/>
    <col min="12799" max="12800" width="15.140625" style="170" customWidth="1"/>
    <col min="12801" max="12802" width="11" style="170"/>
    <col min="12803" max="12803" width="11.7109375" style="170" bestFit="1" customWidth="1"/>
    <col min="12804" max="12806" width="11" style="170"/>
    <col min="12807" max="12807" width="12.28515625" style="170" bestFit="1" customWidth="1"/>
    <col min="12808" max="13048" width="11" style="170"/>
    <col min="13049" max="13049" width="5.42578125" style="170" customWidth="1"/>
    <col min="13050" max="13050" width="47" style="170" customWidth="1"/>
    <col min="13051" max="13052" width="18.7109375" style="170" customWidth="1"/>
    <col min="13053" max="13053" width="18.28515625" style="170" customWidth="1"/>
    <col min="13054" max="13054" width="19.140625" style="170" customWidth="1"/>
    <col min="13055" max="13056" width="15.140625" style="170" customWidth="1"/>
    <col min="13057" max="13058" width="11" style="170"/>
    <col min="13059" max="13059" width="11.7109375" style="170" bestFit="1" customWidth="1"/>
    <col min="13060" max="13062" width="11" style="170"/>
    <col min="13063" max="13063" width="12.28515625" style="170" bestFit="1" customWidth="1"/>
    <col min="13064" max="13304" width="11" style="170"/>
    <col min="13305" max="13305" width="5.42578125" style="170" customWidth="1"/>
    <col min="13306" max="13306" width="47" style="170" customWidth="1"/>
    <col min="13307" max="13308" width="18.7109375" style="170" customWidth="1"/>
    <col min="13309" max="13309" width="18.28515625" style="170" customWidth="1"/>
    <col min="13310" max="13310" width="19.140625" style="170" customWidth="1"/>
    <col min="13311" max="13312" width="15.140625" style="170" customWidth="1"/>
    <col min="13313" max="13314" width="11" style="170"/>
    <col min="13315" max="13315" width="11.7109375" style="170" bestFit="1" customWidth="1"/>
    <col min="13316" max="13318" width="11" style="170"/>
    <col min="13319" max="13319" width="12.28515625" style="170" bestFit="1" customWidth="1"/>
    <col min="13320" max="13560" width="11" style="170"/>
    <col min="13561" max="13561" width="5.42578125" style="170" customWidth="1"/>
    <col min="13562" max="13562" width="47" style="170" customWidth="1"/>
    <col min="13563" max="13564" width="18.7109375" style="170" customWidth="1"/>
    <col min="13565" max="13565" width="18.28515625" style="170" customWidth="1"/>
    <col min="13566" max="13566" width="19.140625" style="170" customWidth="1"/>
    <col min="13567" max="13568" width="15.140625" style="170" customWidth="1"/>
    <col min="13569" max="13570" width="11" style="170"/>
    <col min="13571" max="13571" width="11.7109375" style="170" bestFit="1" customWidth="1"/>
    <col min="13572" max="13574" width="11" style="170"/>
    <col min="13575" max="13575" width="12.28515625" style="170" bestFit="1" customWidth="1"/>
    <col min="13576" max="13816" width="11" style="170"/>
    <col min="13817" max="13817" width="5.42578125" style="170" customWidth="1"/>
    <col min="13818" max="13818" width="47" style="170" customWidth="1"/>
    <col min="13819" max="13820" width="18.7109375" style="170" customWidth="1"/>
    <col min="13821" max="13821" width="18.28515625" style="170" customWidth="1"/>
    <col min="13822" max="13822" width="19.140625" style="170" customWidth="1"/>
    <col min="13823" max="13824" width="15.140625" style="170" customWidth="1"/>
    <col min="13825" max="13826" width="11" style="170"/>
    <col min="13827" max="13827" width="11.7109375" style="170" bestFit="1" customWidth="1"/>
    <col min="13828" max="13830" width="11" style="170"/>
    <col min="13831" max="13831" width="12.28515625" style="170" bestFit="1" customWidth="1"/>
    <col min="13832" max="14072" width="11" style="170"/>
    <col min="14073" max="14073" width="5.42578125" style="170" customWidth="1"/>
    <col min="14074" max="14074" width="47" style="170" customWidth="1"/>
    <col min="14075" max="14076" width="18.7109375" style="170" customWidth="1"/>
    <col min="14077" max="14077" width="18.28515625" style="170" customWidth="1"/>
    <col min="14078" max="14078" width="19.140625" style="170" customWidth="1"/>
    <col min="14079" max="14080" width="15.140625" style="170" customWidth="1"/>
    <col min="14081" max="14082" width="11" style="170"/>
    <col min="14083" max="14083" width="11.7109375" style="170" bestFit="1" customWidth="1"/>
    <col min="14084" max="14086" width="11" style="170"/>
    <col min="14087" max="14087" width="12.28515625" style="170" bestFit="1" customWidth="1"/>
    <col min="14088" max="14328" width="11" style="170"/>
    <col min="14329" max="14329" width="5.42578125" style="170" customWidth="1"/>
    <col min="14330" max="14330" width="47" style="170" customWidth="1"/>
    <col min="14331" max="14332" width="18.7109375" style="170" customWidth="1"/>
    <col min="14333" max="14333" width="18.28515625" style="170" customWidth="1"/>
    <col min="14334" max="14334" width="19.140625" style="170" customWidth="1"/>
    <col min="14335" max="14336" width="15.140625" style="170" customWidth="1"/>
    <col min="14337" max="14338" width="11" style="170"/>
    <col min="14339" max="14339" width="11.7109375" style="170" bestFit="1" customWidth="1"/>
    <col min="14340" max="14342" width="11" style="170"/>
    <col min="14343" max="14343" width="12.28515625" style="170" bestFit="1" customWidth="1"/>
    <col min="14344" max="14584" width="11" style="170"/>
    <col min="14585" max="14585" width="5.42578125" style="170" customWidth="1"/>
    <col min="14586" max="14586" width="47" style="170" customWidth="1"/>
    <col min="14587" max="14588" width="18.7109375" style="170" customWidth="1"/>
    <col min="14589" max="14589" width="18.28515625" style="170" customWidth="1"/>
    <col min="14590" max="14590" width="19.140625" style="170" customWidth="1"/>
    <col min="14591" max="14592" width="15.140625" style="170" customWidth="1"/>
    <col min="14593" max="14594" width="11" style="170"/>
    <col min="14595" max="14595" width="11.7109375" style="170" bestFit="1" customWidth="1"/>
    <col min="14596" max="14598" width="11" style="170"/>
    <col min="14599" max="14599" width="12.28515625" style="170" bestFit="1" customWidth="1"/>
    <col min="14600" max="14840" width="11" style="170"/>
    <col min="14841" max="14841" width="5.42578125" style="170" customWidth="1"/>
    <col min="14842" max="14842" width="47" style="170" customWidth="1"/>
    <col min="14843" max="14844" width="18.7109375" style="170" customWidth="1"/>
    <col min="14845" max="14845" width="18.28515625" style="170" customWidth="1"/>
    <col min="14846" max="14846" width="19.140625" style="170" customWidth="1"/>
    <col min="14847" max="14848" width="15.140625" style="170" customWidth="1"/>
    <col min="14849" max="14850" width="11" style="170"/>
    <col min="14851" max="14851" width="11.7109375" style="170" bestFit="1" customWidth="1"/>
    <col min="14852" max="14854" width="11" style="170"/>
    <col min="14855" max="14855" width="12.28515625" style="170" bestFit="1" customWidth="1"/>
    <col min="14856" max="15096" width="11" style="170"/>
    <col min="15097" max="15097" width="5.42578125" style="170" customWidth="1"/>
    <col min="15098" max="15098" width="47" style="170" customWidth="1"/>
    <col min="15099" max="15100" width="18.7109375" style="170" customWidth="1"/>
    <col min="15101" max="15101" width="18.28515625" style="170" customWidth="1"/>
    <col min="15102" max="15102" width="19.140625" style="170" customWidth="1"/>
    <col min="15103" max="15104" width="15.140625" style="170" customWidth="1"/>
    <col min="15105" max="15106" width="11" style="170"/>
    <col min="15107" max="15107" width="11.7109375" style="170" bestFit="1" customWidth="1"/>
    <col min="15108" max="15110" width="11" style="170"/>
    <col min="15111" max="15111" width="12.28515625" style="170" bestFit="1" customWidth="1"/>
    <col min="15112" max="15352" width="11" style="170"/>
    <col min="15353" max="15353" width="5.42578125" style="170" customWidth="1"/>
    <col min="15354" max="15354" width="47" style="170" customWidth="1"/>
    <col min="15355" max="15356" width="18.7109375" style="170" customWidth="1"/>
    <col min="15357" max="15357" width="18.28515625" style="170" customWidth="1"/>
    <col min="15358" max="15358" width="19.140625" style="170" customWidth="1"/>
    <col min="15359" max="15360" width="15.140625" style="170" customWidth="1"/>
    <col min="15361" max="15362" width="11" style="170"/>
    <col min="15363" max="15363" width="11.7109375" style="170" bestFit="1" customWidth="1"/>
    <col min="15364" max="15366" width="11" style="170"/>
    <col min="15367" max="15367" width="12.28515625" style="170" bestFit="1" customWidth="1"/>
    <col min="15368" max="15608" width="11" style="170"/>
    <col min="15609" max="15609" width="5.42578125" style="170" customWidth="1"/>
    <col min="15610" max="15610" width="47" style="170" customWidth="1"/>
    <col min="15611" max="15612" width="18.7109375" style="170" customWidth="1"/>
    <col min="15613" max="15613" width="18.28515625" style="170" customWidth="1"/>
    <col min="15614" max="15614" width="19.140625" style="170" customWidth="1"/>
    <col min="15615" max="15616" width="15.140625" style="170" customWidth="1"/>
    <col min="15617" max="15618" width="11" style="170"/>
    <col min="15619" max="15619" width="11.7109375" style="170" bestFit="1" customWidth="1"/>
    <col min="15620" max="15622" width="11" style="170"/>
    <col min="15623" max="15623" width="12.28515625" style="170" bestFit="1" customWidth="1"/>
    <col min="15624" max="15864" width="11" style="170"/>
    <col min="15865" max="15865" width="5.42578125" style="170" customWidth="1"/>
    <col min="15866" max="15866" width="47" style="170" customWidth="1"/>
    <col min="15867" max="15868" width="18.7109375" style="170" customWidth="1"/>
    <col min="15869" max="15869" width="18.28515625" style="170" customWidth="1"/>
    <col min="15870" max="15870" width="19.140625" style="170" customWidth="1"/>
    <col min="15871" max="15872" width="15.140625" style="170" customWidth="1"/>
    <col min="15873" max="15874" width="11" style="170"/>
    <col min="15875" max="15875" width="11.7109375" style="170" bestFit="1" customWidth="1"/>
    <col min="15876" max="15878" width="11" style="170"/>
    <col min="15879" max="15879" width="12.28515625" style="170" bestFit="1" customWidth="1"/>
    <col min="15880" max="16120" width="11" style="170"/>
    <col min="16121" max="16121" width="5.42578125" style="170" customWidth="1"/>
    <col min="16122" max="16122" width="47" style="170" customWidth="1"/>
    <col min="16123" max="16124" width="18.7109375" style="170" customWidth="1"/>
    <col min="16125" max="16125" width="18.28515625" style="170" customWidth="1"/>
    <col min="16126" max="16126" width="19.140625" style="170" customWidth="1"/>
    <col min="16127" max="16128" width="15.140625" style="170" customWidth="1"/>
    <col min="16129" max="16130" width="11" style="170"/>
    <col min="16131" max="16131" width="11.7109375" style="170" bestFit="1" customWidth="1"/>
    <col min="16132" max="16134" width="11" style="170"/>
    <col min="16135" max="16135" width="12.28515625" style="170" bestFit="1" customWidth="1"/>
    <col min="16136" max="16384" width="11" style="170"/>
  </cols>
  <sheetData>
    <row r="1" spans="1:8" ht="17.25" hidden="1" customHeight="1">
      <c r="A1" s="168" t="s">
        <v>588</v>
      </c>
      <c r="B1" s="169"/>
      <c r="F1" s="368" t="s">
        <v>589</v>
      </c>
      <c r="G1" s="368"/>
      <c r="H1" s="368"/>
    </row>
    <row r="2" spans="1:8" ht="19.5" hidden="1" customHeight="1">
      <c r="A2" s="168"/>
      <c r="B2" s="206"/>
      <c r="F2" s="206"/>
      <c r="G2" s="369" t="s">
        <v>589</v>
      </c>
      <c r="H2" s="369"/>
    </row>
    <row r="3" spans="1:8" ht="16.5" hidden="1">
      <c r="A3" s="168"/>
      <c r="B3" s="168"/>
      <c r="F3" s="361"/>
      <c r="G3" s="361"/>
      <c r="H3" s="361"/>
    </row>
    <row r="4" spans="1:8" ht="30.75" customHeight="1">
      <c r="A4" s="361" t="s">
        <v>638</v>
      </c>
      <c r="B4" s="361"/>
      <c r="C4" s="361"/>
      <c r="D4" s="361"/>
      <c r="E4" s="361"/>
      <c r="F4" s="361"/>
      <c r="H4" s="173"/>
    </row>
    <row r="5" spans="1:8" ht="29.25" customHeight="1">
      <c r="A5" s="370" t="s">
        <v>631</v>
      </c>
      <c r="B5" s="370"/>
      <c r="C5" s="370"/>
      <c r="D5" s="370"/>
      <c r="E5" s="370"/>
      <c r="F5" s="370"/>
      <c r="G5" s="370"/>
      <c r="H5" s="370"/>
    </row>
    <row r="6" spans="1:8" ht="22.5" customHeight="1">
      <c r="A6" s="358" t="str">
        <f>'Biểu mẫu số 15'!A6:G6</f>
        <v>(Kèm theo Nghị quyết số  85 /NQ-HĐND ngày  24/12/2025 của HĐND xã Phiêng Khoài )</v>
      </c>
      <c r="B6" s="358"/>
      <c r="C6" s="358"/>
      <c r="D6" s="358"/>
      <c r="E6" s="358"/>
      <c r="F6" s="358"/>
      <c r="G6" s="358"/>
      <c r="H6" s="358"/>
    </row>
    <row r="7" spans="1:8" ht="25.5" hidden="1" customHeight="1">
      <c r="A7" s="371" t="str">
        <f>'Biểu mẫu số 15'!A7:G7</f>
        <v>(Kèm theo Nghị quyết số         /NQ-HĐND ngày  01/7/2025 của HĐND xã Phiêng Khoài )</v>
      </c>
      <c r="B7" s="371"/>
      <c r="C7" s="371"/>
      <c r="D7" s="371"/>
      <c r="E7" s="371"/>
      <c r="F7" s="371"/>
      <c r="G7" s="371"/>
      <c r="H7" s="371"/>
    </row>
    <row r="8" spans="1:8" ht="21.75" customHeight="1">
      <c r="A8" s="173"/>
      <c r="B8" s="173"/>
      <c r="C8" s="284"/>
      <c r="D8" s="284"/>
      <c r="E8" s="210"/>
      <c r="G8" s="372" t="s">
        <v>608</v>
      </c>
      <c r="H8" s="372"/>
    </row>
    <row r="9" spans="1:8" s="181" customFormat="1" ht="32.25" customHeight="1">
      <c r="A9" s="373" t="s">
        <v>547</v>
      </c>
      <c r="B9" s="373" t="s">
        <v>548</v>
      </c>
      <c r="C9" s="375" t="s">
        <v>621</v>
      </c>
      <c r="D9" s="376"/>
      <c r="E9" s="377" t="s">
        <v>634</v>
      </c>
      <c r="F9" s="378"/>
      <c r="G9" s="377" t="s">
        <v>110</v>
      </c>
      <c r="H9" s="378"/>
    </row>
    <row r="10" spans="1:8" s="181" customFormat="1" ht="58.5" customHeight="1">
      <c r="A10" s="374"/>
      <c r="B10" s="374"/>
      <c r="C10" s="285" t="s">
        <v>111</v>
      </c>
      <c r="D10" s="285" t="s">
        <v>112</v>
      </c>
      <c r="E10" s="176" t="s">
        <v>111</v>
      </c>
      <c r="F10" s="176" t="s">
        <v>112</v>
      </c>
      <c r="G10" s="211" t="s">
        <v>111</v>
      </c>
      <c r="H10" s="176" t="s">
        <v>112</v>
      </c>
    </row>
    <row r="11" spans="1:8" s="181" customFormat="1" ht="29.25" customHeight="1">
      <c r="A11" s="182" t="s">
        <v>3</v>
      </c>
      <c r="B11" s="182" t="s">
        <v>4</v>
      </c>
      <c r="C11" s="286">
        <v>1</v>
      </c>
      <c r="D11" s="286">
        <v>2</v>
      </c>
      <c r="E11" s="182">
        <v>3</v>
      </c>
      <c r="F11" s="182">
        <v>4</v>
      </c>
      <c r="G11" s="212" t="s">
        <v>113</v>
      </c>
      <c r="H11" s="182" t="s">
        <v>114</v>
      </c>
    </row>
    <row r="12" spans="1:8" s="181" customFormat="1" ht="31.5" customHeight="1">
      <c r="A12" s="178"/>
      <c r="B12" s="178" t="s">
        <v>585</v>
      </c>
      <c r="C12" s="287">
        <f>C13+C21+C24+C25</f>
        <v>11750144199</v>
      </c>
      <c r="D12" s="287">
        <f>D13+D21+D24+D25</f>
        <v>11622471387</v>
      </c>
      <c r="E12" s="179">
        <f>E13+E21+E24+E25</f>
        <v>129773000000</v>
      </c>
      <c r="F12" s="179">
        <f>F13+F21+F24+F25</f>
        <v>129773000000</v>
      </c>
      <c r="G12" s="231">
        <f>E12/C12*100</f>
        <v>1104.4375098906817</v>
      </c>
      <c r="H12" s="231">
        <f>F12/D12*100</f>
        <v>1116.5697524981999</v>
      </c>
    </row>
    <row r="13" spans="1:8" s="181" customFormat="1" ht="31.5" customHeight="1">
      <c r="A13" s="182" t="s">
        <v>14</v>
      </c>
      <c r="B13" s="178" t="s">
        <v>553</v>
      </c>
      <c r="C13" s="287">
        <f>SUM(C14:C20)</f>
        <v>819000000</v>
      </c>
      <c r="D13" s="287">
        <f>SUM(D14:D20)</f>
        <v>691327188</v>
      </c>
      <c r="E13" s="179">
        <f t="shared" ref="E13:F13" si="0">SUM(E14:E20)</f>
        <v>6765000000</v>
      </c>
      <c r="F13" s="179">
        <f t="shared" si="0"/>
        <v>6765000000</v>
      </c>
      <c r="G13" s="232">
        <v>112.5</v>
      </c>
      <c r="H13" s="230">
        <v>112.5</v>
      </c>
    </row>
    <row r="14" spans="1:8" s="181" customFormat="1" ht="31.5" customHeight="1">
      <c r="A14" s="184">
        <v>1</v>
      </c>
      <c r="B14" s="190" t="s">
        <v>591</v>
      </c>
      <c r="C14" s="299">
        <v>263000000</v>
      </c>
      <c r="D14" s="288">
        <v>200000000</v>
      </c>
      <c r="E14" s="185">
        <v>240000000</v>
      </c>
      <c r="F14" s="185">
        <v>240000000</v>
      </c>
      <c r="G14" s="188">
        <f t="shared" ref="G14:G22" si="1">E14/C14*100</f>
        <v>91.254752851711032</v>
      </c>
      <c r="H14" s="225">
        <v>94.74843922144693</v>
      </c>
    </row>
    <row r="15" spans="1:8" s="181" customFormat="1" ht="31.5" customHeight="1">
      <c r="A15" s="189">
        <v>2</v>
      </c>
      <c r="B15" s="190" t="s">
        <v>592</v>
      </c>
      <c r="C15" s="288">
        <v>3000000</v>
      </c>
      <c r="D15" s="288">
        <v>3000000</v>
      </c>
      <c r="E15" s="191">
        <v>1000000000</v>
      </c>
      <c r="F15" s="191">
        <v>1000000000</v>
      </c>
      <c r="G15" s="186">
        <f t="shared" si="1"/>
        <v>33333.333333333328</v>
      </c>
      <c r="H15" s="226">
        <v>818.42628317549395</v>
      </c>
    </row>
    <row r="16" spans="1:8" s="181" customFormat="1" ht="31.5" customHeight="1">
      <c r="A16" s="189">
        <v>3</v>
      </c>
      <c r="B16" s="190" t="s">
        <v>593</v>
      </c>
      <c r="C16" s="288">
        <v>48000000</v>
      </c>
      <c r="D16" s="288">
        <v>65394000</v>
      </c>
      <c r="E16" s="191">
        <v>100000000</v>
      </c>
      <c r="F16" s="191">
        <v>100000000</v>
      </c>
      <c r="G16" s="186">
        <f t="shared" si="1"/>
        <v>208.33333333333334</v>
      </c>
      <c r="H16" s="226">
        <v>117.94871794871796</v>
      </c>
    </row>
    <row r="17" spans="1:8" s="181" customFormat="1" ht="31.5" customHeight="1">
      <c r="A17" s="189">
        <v>4</v>
      </c>
      <c r="B17" s="190" t="s">
        <v>624</v>
      </c>
      <c r="C17" s="288">
        <v>485000000</v>
      </c>
      <c r="D17" s="288">
        <v>350000000</v>
      </c>
      <c r="E17" s="191">
        <v>300000000</v>
      </c>
      <c r="F17" s="191">
        <v>300000000</v>
      </c>
      <c r="G17" s="186"/>
      <c r="H17" s="226"/>
    </row>
    <row r="18" spans="1:8" s="181" customFormat="1" ht="31.5" customHeight="1">
      <c r="A18" s="189">
        <v>5</v>
      </c>
      <c r="B18" s="190" t="s">
        <v>93</v>
      </c>
      <c r="C18" s="288"/>
      <c r="D18" s="288"/>
      <c r="E18" s="191">
        <v>5000000000</v>
      </c>
      <c r="F18" s="191">
        <v>5000000000</v>
      </c>
      <c r="G18" s="186"/>
      <c r="H18" s="226"/>
    </row>
    <row r="19" spans="1:8" s="181" customFormat="1" ht="31.5" customHeight="1">
      <c r="A19" s="189">
        <v>6</v>
      </c>
      <c r="B19" s="190" t="s">
        <v>625</v>
      </c>
      <c r="C19" s="288"/>
      <c r="D19" s="288"/>
      <c r="E19" s="191">
        <v>55000000</v>
      </c>
      <c r="F19" s="191">
        <v>55000000</v>
      </c>
      <c r="G19" s="186" t="e">
        <f t="shared" si="1"/>
        <v>#DIV/0!</v>
      </c>
      <c r="H19" s="226">
        <v>92.348284960422163</v>
      </c>
    </row>
    <row r="20" spans="1:8" s="181" customFormat="1" ht="42.75" customHeight="1">
      <c r="A20" s="189">
        <v>7</v>
      </c>
      <c r="B20" s="190" t="s">
        <v>122</v>
      </c>
      <c r="C20" s="288">
        <v>20000000</v>
      </c>
      <c r="D20" s="288">
        <v>72933188</v>
      </c>
      <c r="E20" s="191">
        <v>70000000</v>
      </c>
      <c r="F20" s="191">
        <v>70000000</v>
      </c>
      <c r="G20" s="193">
        <f t="shared" si="1"/>
        <v>350</v>
      </c>
      <c r="H20" s="227">
        <v>98.726114649681534</v>
      </c>
    </row>
    <row r="21" spans="1:8" s="206" customFormat="1" ht="31.5" customHeight="1">
      <c r="A21" s="182" t="s">
        <v>10</v>
      </c>
      <c r="B21" s="178" t="s">
        <v>633</v>
      </c>
      <c r="C21" s="287">
        <f>SUM(C22:C23)</f>
        <v>8790982332</v>
      </c>
      <c r="D21" s="287">
        <f>SUM(D22:D23)</f>
        <v>8790982332</v>
      </c>
      <c r="E21" s="179">
        <f>'Biểu mẫu số 15'!E21</f>
        <v>123008000000</v>
      </c>
      <c r="F21" s="179">
        <f>E21</f>
        <v>123008000000</v>
      </c>
      <c r="G21" s="180">
        <f t="shared" si="1"/>
        <v>1399.252044361861</v>
      </c>
      <c r="H21" s="228">
        <v>89.662447257383974</v>
      </c>
    </row>
    <row r="22" spans="1:8" s="181" customFormat="1" ht="31.5" hidden="1" customHeight="1">
      <c r="A22" s="195">
        <v>1</v>
      </c>
      <c r="B22" s="196" t="s">
        <v>555</v>
      </c>
      <c r="C22" s="289">
        <v>7032680000</v>
      </c>
      <c r="D22" s="289">
        <v>7032680000</v>
      </c>
      <c r="E22" s="197">
        <v>15945500000</v>
      </c>
      <c r="F22" s="197">
        <f>E22</f>
        <v>15945500000</v>
      </c>
      <c r="G22" s="188">
        <f t="shared" si="1"/>
        <v>226.73433171991331</v>
      </c>
      <c r="H22" s="188">
        <f>F22/D22*100</f>
        <v>226.73433171991331</v>
      </c>
    </row>
    <row r="23" spans="1:8" s="181" customFormat="1" ht="31.5" hidden="1" customHeight="1">
      <c r="A23" s="195">
        <v>2</v>
      </c>
      <c r="B23" s="196" t="s">
        <v>272</v>
      </c>
      <c r="C23" s="289">
        <v>1758302332</v>
      </c>
      <c r="D23" s="289">
        <v>1758302332</v>
      </c>
      <c r="E23" s="197"/>
      <c r="F23" s="197"/>
      <c r="G23" s="188"/>
      <c r="H23" s="188"/>
    </row>
    <row r="24" spans="1:8" s="181" customFormat="1" ht="31.5" customHeight="1">
      <c r="A24" s="198" t="s">
        <v>11</v>
      </c>
      <c r="B24" s="213" t="s">
        <v>626</v>
      </c>
      <c r="C24" s="290">
        <v>127000000</v>
      </c>
      <c r="D24" s="290">
        <v>127000000</v>
      </c>
      <c r="E24" s="200"/>
      <c r="F24" s="200"/>
      <c r="G24" s="186">
        <v>0</v>
      </c>
      <c r="H24" s="226"/>
    </row>
    <row r="25" spans="1:8" s="181" customFormat="1" ht="31.5" customHeight="1">
      <c r="A25" s="214" t="s">
        <v>12</v>
      </c>
      <c r="B25" s="215" t="s">
        <v>632</v>
      </c>
      <c r="C25" s="291">
        <v>2013161867</v>
      </c>
      <c r="D25" s="291">
        <v>2013161867</v>
      </c>
      <c r="E25" s="216"/>
      <c r="F25" s="216"/>
      <c r="G25" s="204">
        <v>0</v>
      </c>
      <c r="H25" s="229"/>
    </row>
    <row r="26" spans="1:8" ht="18.75" hidden="1" customHeight="1">
      <c r="C26" s="370" t="s">
        <v>590</v>
      </c>
      <c r="D26" s="370"/>
      <c r="E26" s="370"/>
      <c r="F26" s="370"/>
      <c r="G26" s="370"/>
      <c r="H26" s="370"/>
    </row>
    <row r="27" spans="1:8" ht="12.75" customHeight="1">
      <c r="C27" s="292"/>
      <c r="D27" s="292"/>
      <c r="E27" s="217"/>
      <c r="F27" s="217"/>
      <c r="G27" s="218"/>
      <c r="H27" s="217"/>
    </row>
    <row r="28" spans="1:8">
      <c r="C28" s="293"/>
      <c r="D28" s="293"/>
    </row>
  </sheetData>
  <mergeCells count="14">
    <mergeCell ref="C26:H26"/>
    <mergeCell ref="A7:H7"/>
    <mergeCell ref="G8:H8"/>
    <mergeCell ref="A9:A10"/>
    <mergeCell ref="B9:B10"/>
    <mergeCell ref="C9:D9"/>
    <mergeCell ref="E9:F9"/>
    <mergeCell ref="G9:H9"/>
    <mergeCell ref="A6:H6"/>
    <mergeCell ref="F1:H1"/>
    <mergeCell ref="G2:H2"/>
    <mergeCell ref="F3:H3"/>
    <mergeCell ref="A5:H5"/>
    <mergeCell ref="A4:F4"/>
  </mergeCells>
  <pageMargins left="0.35433070866141736" right="0.11811023622047245" top="0.19685039370078741" bottom="0.19685039370078741" header="0.23622047244094491" footer="0.27559055118110237"/>
  <pageSetup paperSize="9" scale="90" orientation="portrait" r:id="rId1"/>
  <headerFooter alignWithMargins="0">
    <oddFoote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G23"/>
  <sheetViews>
    <sheetView topLeftCell="A4" zoomScale="80" zoomScaleNormal="80" workbookViewId="0">
      <selection activeCell="B33" sqref="B33"/>
    </sheetView>
  </sheetViews>
  <sheetFormatPr defaultColWidth="11" defaultRowHeight="15.75"/>
  <cols>
    <col min="1" max="1" width="6.5703125" style="237" customWidth="1"/>
    <col min="2" max="2" width="87.28515625" style="282" customWidth="1"/>
    <col min="3" max="3" width="20.5703125" style="311" hidden="1" customWidth="1"/>
    <col min="4" max="4" width="21.7109375" style="279" customWidth="1"/>
    <col min="5" max="5" width="21.28515625" style="280" hidden="1" customWidth="1"/>
    <col min="6" max="6" width="13.28515625" style="281" hidden="1" customWidth="1"/>
    <col min="7" max="8" width="0" style="237" hidden="1" customWidth="1"/>
    <col min="9" max="254" width="11" style="237"/>
    <col min="255" max="255" width="6.5703125" style="237" customWidth="1"/>
    <col min="256" max="256" width="72.28515625" style="237" customWidth="1"/>
    <col min="257" max="258" width="18.7109375" style="237" customWidth="1"/>
    <col min="259" max="260" width="17.5703125" style="237" customWidth="1"/>
    <col min="261" max="510" width="11" style="237"/>
    <col min="511" max="511" width="6.5703125" style="237" customWidth="1"/>
    <col min="512" max="512" width="72.28515625" style="237" customWidth="1"/>
    <col min="513" max="514" width="18.7109375" style="237" customWidth="1"/>
    <col min="515" max="516" width="17.5703125" style="237" customWidth="1"/>
    <col min="517" max="766" width="11" style="237"/>
    <col min="767" max="767" width="6.5703125" style="237" customWidth="1"/>
    <col min="768" max="768" width="72.28515625" style="237" customWidth="1"/>
    <col min="769" max="770" width="18.7109375" style="237" customWidth="1"/>
    <col min="771" max="772" width="17.5703125" style="237" customWidth="1"/>
    <col min="773" max="1022" width="11" style="237"/>
    <col min="1023" max="1023" width="6.5703125" style="237" customWidth="1"/>
    <col min="1024" max="1024" width="72.28515625" style="237" customWidth="1"/>
    <col min="1025" max="1026" width="18.7109375" style="237" customWidth="1"/>
    <col min="1027" max="1028" width="17.5703125" style="237" customWidth="1"/>
    <col min="1029" max="1278" width="11" style="237"/>
    <col min="1279" max="1279" width="6.5703125" style="237" customWidth="1"/>
    <col min="1280" max="1280" width="72.28515625" style="237" customWidth="1"/>
    <col min="1281" max="1282" width="18.7109375" style="237" customWidth="1"/>
    <col min="1283" max="1284" width="17.5703125" style="237" customWidth="1"/>
    <col min="1285" max="1534" width="11" style="237"/>
    <col min="1535" max="1535" width="6.5703125" style="237" customWidth="1"/>
    <col min="1536" max="1536" width="72.28515625" style="237" customWidth="1"/>
    <col min="1537" max="1538" width="18.7109375" style="237" customWidth="1"/>
    <col min="1539" max="1540" width="17.5703125" style="237" customWidth="1"/>
    <col min="1541" max="1790" width="11" style="237"/>
    <col min="1791" max="1791" width="6.5703125" style="237" customWidth="1"/>
    <col min="1792" max="1792" width="72.28515625" style="237" customWidth="1"/>
    <col min="1793" max="1794" width="18.7109375" style="237" customWidth="1"/>
    <col min="1795" max="1796" width="17.5703125" style="237" customWidth="1"/>
    <col min="1797" max="2046" width="11" style="237"/>
    <col min="2047" max="2047" width="6.5703125" style="237" customWidth="1"/>
    <col min="2048" max="2048" width="72.28515625" style="237" customWidth="1"/>
    <col min="2049" max="2050" width="18.7109375" style="237" customWidth="1"/>
    <col min="2051" max="2052" width="17.5703125" style="237" customWidth="1"/>
    <col min="2053" max="2302" width="11" style="237"/>
    <col min="2303" max="2303" width="6.5703125" style="237" customWidth="1"/>
    <col min="2304" max="2304" width="72.28515625" style="237" customWidth="1"/>
    <col min="2305" max="2306" width="18.7109375" style="237" customWidth="1"/>
    <col min="2307" max="2308" width="17.5703125" style="237" customWidth="1"/>
    <col min="2309" max="2558" width="11" style="237"/>
    <col min="2559" max="2559" width="6.5703125" style="237" customWidth="1"/>
    <col min="2560" max="2560" width="72.28515625" style="237" customWidth="1"/>
    <col min="2561" max="2562" width="18.7109375" style="237" customWidth="1"/>
    <col min="2563" max="2564" width="17.5703125" style="237" customWidth="1"/>
    <col min="2565" max="2814" width="11" style="237"/>
    <col min="2815" max="2815" width="6.5703125" style="237" customWidth="1"/>
    <col min="2816" max="2816" width="72.28515625" style="237" customWidth="1"/>
    <col min="2817" max="2818" width="18.7109375" style="237" customWidth="1"/>
    <col min="2819" max="2820" width="17.5703125" style="237" customWidth="1"/>
    <col min="2821" max="3070" width="11" style="237"/>
    <col min="3071" max="3071" width="6.5703125" style="237" customWidth="1"/>
    <col min="3072" max="3072" width="72.28515625" style="237" customWidth="1"/>
    <col min="3073" max="3074" width="18.7109375" style="237" customWidth="1"/>
    <col min="3075" max="3076" width="17.5703125" style="237" customWidth="1"/>
    <col min="3077" max="3326" width="11" style="237"/>
    <col min="3327" max="3327" width="6.5703125" style="237" customWidth="1"/>
    <col min="3328" max="3328" width="72.28515625" style="237" customWidth="1"/>
    <col min="3329" max="3330" width="18.7109375" style="237" customWidth="1"/>
    <col min="3331" max="3332" width="17.5703125" style="237" customWidth="1"/>
    <col min="3333" max="3582" width="11" style="237"/>
    <col min="3583" max="3583" width="6.5703125" style="237" customWidth="1"/>
    <col min="3584" max="3584" width="72.28515625" style="237" customWidth="1"/>
    <col min="3585" max="3586" width="18.7109375" style="237" customWidth="1"/>
    <col min="3587" max="3588" width="17.5703125" style="237" customWidth="1"/>
    <col min="3589" max="3838" width="11" style="237"/>
    <col min="3839" max="3839" width="6.5703125" style="237" customWidth="1"/>
    <col min="3840" max="3840" width="72.28515625" style="237" customWidth="1"/>
    <col min="3841" max="3842" width="18.7109375" style="237" customWidth="1"/>
    <col min="3843" max="3844" width="17.5703125" style="237" customWidth="1"/>
    <col min="3845" max="4094" width="11" style="237"/>
    <col min="4095" max="4095" width="6.5703125" style="237" customWidth="1"/>
    <col min="4096" max="4096" width="72.28515625" style="237" customWidth="1"/>
    <col min="4097" max="4098" width="18.7109375" style="237" customWidth="1"/>
    <col min="4099" max="4100" width="17.5703125" style="237" customWidth="1"/>
    <col min="4101" max="4350" width="11" style="237"/>
    <col min="4351" max="4351" width="6.5703125" style="237" customWidth="1"/>
    <col min="4352" max="4352" width="72.28515625" style="237" customWidth="1"/>
    <col min="4353" max="4354" width="18.7109375" style="237" customWidth="1"/>
    <col min="4355" max="4356" width="17.5703125" style="237" customWidth="1"/>
    <col min="4357" max="4606" width="11" style="237"/>
    <col min="4607" max="4607" width="6.5703125" style="237" customWidth="1"/>
    <col min="4608" max="4608" width="72.28515625" style="237" customWidth="1"/>
    <col min="4609" max="4610" width="18.7109375" style="237" customWidth="1"/>
    <col min="4611" max="4612" width="17.5703125" style="237" customWidth="1"/>
    <col min="4613" max="4862" width="11" style="237"/>
    <col min="4863" max="4863" width="6.5703125" style="237" customWidth="1"/>
    <col min="4864" max="4864" width="72.28515625" style="237" customWidth="1"/>
    <col min="4865" max="4866" width="18.7109375" style="237" customWidth="1"/>
    <col min="4867" max="4868" width="17.5703125" style="237" customWidth="1"/>
    <col min="4869" max="5118" width="11" style="237"/>
    <col min="5119" max="5119" width="6.5703125" style="237" customWidth="1"/>
    <col min="5120" max="5120" width="72.28515625" style="237" customWidth="1"/>
    <col min="5121" max="5122" width="18.7109375" style="237" customWidth="1"/>
    <col min="5123" max="5124" width="17.5703125" style="237" customWidth="1"/>
    <col min="5125" max="5374" width="11" style="237"/>
    <col min="5375" max="5375" width="6.5703125" style="237" customWidth="1"/>
    <col min="5376" max="5376" width="72.28515625" style="237" customWidth="1"/>
    <col min="5377" max="5378" width="18.7109375" style="237" customWidth="1"/>
    <col min="5379" max="5380" width="17.5703125" style="237" customWidth="1"/>
    <col min="5381" max="5630" width="11" style="237"/>
    <col min="5631" max="5631" width="6.5703125" style="237" customWidth="1"/>
    <col min="5632" max="5632" width="72.28515625" style="237" customWidth="1"/>
    <col min="5633" max="5634" width="18.7109375" style="237" customWidth="1"/>
    <col min="5635" max="5636" width="17.5703125" style="237" customWidth="1"/>
    <col min="5637" max="5886" width="11" style="237"/>
    <col min="5887" max="5887" width="6.5703125" style="237" customWidth="1"/>
    <col min="5888" max="5888" width="72.28515625" style="237" customWidth="1"/>
    <col min="5889" max="5890" width="18.7109375" style="237" customWidth="1"/>
    <col min="5891" max="5892" width="17.5703125" style="237" customWidth="1"/>
    <col min="5893" max="6142" width="11" style="237"/>
    <col min="6143" max="6143" width="6.5703125" style="237" customWidth="1"/>
    <col min="6144" max="6144" width="72.28515625" style="237" customWidth="1"/>
    <col min="6145" max="6146" width="18.7109375" style="237" customWidth="1"/>
    <col min="6147" max="6148" width="17.5703125" style="237" customWidth="1"/>
    <col min="6149" max="6398" width="11" style="237"/>
    <col min="6399" max="6399" width="6.5703125" style="237" customWidth="1"/>
    <col min="6400" max="6400" width="72.28515625" style="237" customWidth="1"/>
    <col min="6401" max="6402" width="18.7109375" style="237" customWidth="1"/>
    <col min="6403" max="6404" width="17.5703125" style="237" customWidth="1"/>
    <col min="6405" max="6654" width="11" style="237"/>
    <col min="6655" max="6655" width="6.5703125" style="237" customWidth="1"/>
    <col min="6656" max="6656" width="72.28515625" style="237" customWidth="1"/>
    <col min="6657" max="6658" width="18.7109375" style="237" customWidth="1"/>
    <col min="6659" max="6660" width="17.5703125" style="237" customWidth="1"/>
    <col min="6661" max="6910" width="11" style="237"/>
    <col min="6911" max="6911" width="6.5703125" style="237" customWidth="1"/>
    <col min="6912" max="6912" width="72.28515625" style="237" customWidth="1"/>
    <col min="6913" max="6914" width="18.7109375" style="237" customWidth="1"/>
    <col min="6915" max="6916" width="17.5703125" style="237" customWidth="1"/>
    <col min="6917" max="7166" width="11" style="237"/>
    <col min="7167" max="7167" width="6.5703125" style="237" customWidth="1"/>
    <col min="7168" max="7168" width="72.28515625" style="237" customWidth="1"/>
    <col min="7169" max="7170" width="18.7109375" style="237" customWidth="1"/>
    <col min="7171" max="7172" width="17.5703125" style="237" customWidth="1"/>
    <col min="7173" max="7422" width="11" style="237"/>
    <col min="7423" max="7423" width="6.5703125" style="237" customWidth="1"/>
    <col min="7424" max="7424" width="72.28515625" style="237" customWidth="1"/>
    <col min="7425" max="7426" width="18.7109375" style="237" customWidth="1"/>
    <col min="7427" max="7428" width="17.5703125" style="237" customWidth="1"/>
    <col min="7429" max="7678" width="11" style="237"/>
    <col min="7679" max="7679" width="6.5703125" style="237" customWidth="1"/>
    <col min="7680" max="7680" width="72.28515625" style="237" customWidth="1"/>
    <col min="7681" max="7682" width="18.7109375" style="237" customWidth="1"/>
    <col min="7683" max="7684" width="17.5703125" style="237" customWidth="1"/>
    <col min="7685" max="7934" width="11" style="237"/>
    <col min="7935" max="7935" width="6.5703125" style="237" customWidth="1"/>
    <col min="7936" max="7936" width="72.28515625" style="237" customWidth="1"/>
    <col min="7937" max="7938" width="18.7109375" style="237" customWidth="1"/>
    <col min="7939" max="7940" width="17.5703125" style="237" customWidth="1"/>
    <col min="7941" max="8190" width="11" style="237"/>
    <col min="8191" max="8191" width="6.5703125" style="237" customWidth="1"/>
    <col min="8192" max="8192" width="72.28515625" style="237" customWidth="1"/>
    <col min="8193" max="8194" width="18.7109375" style="237" customWidth="1"/>
    <col min="8195" max="8196" width="17.5703125" style="237" customWidth="1"/>
    <col min="8197" max="8446" width="11" style="237"/>
    <col min="8447" max="8447" width="6.5703125" style="237" customWidth="1"/>
    <col min="8448" max="8448" width="72.28515625" style="237" customWidth="1"/>
    <col min="8449" max="8450" width="18.7109375" style="237" customWidth="1"/>
    <col min="8451" max="8452" width="17.5703125" style="237" customWidth="1"/>
    <col min="8453" max="8702" width="11" style="237"/>
    <col min="8703" max="8703" width="6.5703125" style="237" customWidth="1"/>
    <col min="8704" max="8704" width="72.28515625" style="237" customWidth="1"/>
    <col min="8705" max="8706" width="18.7109375" style="237" customWidth="1"/>
    <col min="8707" max="8708" width="17.5703125" style="237" customWidth="1"/>
    <col min="8709" max="8958" width="11" style="237"/>
    <col min="8959" max="8959" width="6.5703125" style="237" customWidth="1"/>
    <col min="8960" max="8960" width="72.28515625" style="237" customWidth="1"/>
    <col min="8961" max="8962" width="18.7109375" style="237" customWidth="1"/>
    <col min="8963" max="8964" width="17.5703125" style="237" customWidth="1"/>
    <col min="8965" max="9214" width="11" style="237"/>
    <col min="9215" max="9215" width="6.5703125" style="237" customWidth="1"/>
    <col min="9216" max="9216" width="72.28515625" style="237" customWidth="1"/>
    <col min="9217" max="9218" width="18.7109375" style="237" customWidth="1"/>
    <col min="9219" max="9220" width="17.5703125" style="237" customWidth="1"/>
    <col min="9221" max="9470" width="11" style="237"/>
    <col min="9471" max="9471" width="6.5703125" style="237" customWidth="1"/>
    <col min="9472" max="9472" width="72.28515625" style="237" customWidth="1"/>
    <col min="9473" max="9474" width="18.7109375" style="237" customWidth="1"/>
    <col min="9475" max="9476" width="17.5703125" style="237" customWidth="1"/>
    <col min="9477" max="9726" width="11" style="237"/>
    <col min="9727" max="9727" width="6.5703125" style="237" customWidth="1"/>
    <col min="9728" max="9728" width="72.28515625" style="237" customWidth="1"/>
    <col min="9729" max="9730" width="18.7109375" style="237" customWidth="1"/>
    <col min="9731" max="9732" width="17.5703125" style="237" customWidth="1"/>
    <col min="9733" max="9982" width="11" style="237"/>
    <col min="9983" max="9983" width="6.5703125" style="237" customWidth="1"/>
    <col min="9984" max="9984" width="72.28515625" style="237" customWidth="1"/>
    <col min="9985" max="9986" width="18.7109375" style="237" customWidth="1"/>
    <col min="9987" max="9988" width="17.5703125" style="237" customWidth="1"/>
    <col min="9989" max="10238" width="11" style="237"/>
    <col min="10239" max="10239" width="6.5703125" style="237" customWidth="1"/>
    <col min="10240" max="10240" width="72.28515625" style="237" customWidth="1"/>
    <col min="10241" max="10242" width="18.7109375" style="237" customWidth="1"/>
    <col min="10243" max="10244" width="17.5703125" style="237" customWidth="1"/>
    <col min="10245" max="10494" width="11" style="237"/>
    <col min="10495" max="10495" width="6.5703125" style="237" customWidth="1"/>
    <col min="10496" max="10496" width="72.28515625" style="237" customWidth="1"/>
    <col min="10497" max="10498" width="18.7109375" style="237" customWidth="1"/>
    <col min="10499" max="10500" width="17.5703125" style="237" customWidth="1"/>
    <col min="10501" max="10750" width="11" style="237"/>
    <col min="10751" max="10751" width="6.5703125" style="237" customWidth="1"/>
    <col min="10752" max="10752" width="72.28515625" style="237" customWidth="1"/>
    <col min="10753" max="10754" width="18.7109375" style="237" customWidth="1"/>
    <col min="10755" max="10756" width="17.5703125" style="237" customWidth="1"/>
    <col min="10757" max="11006" width="11" style="237"/>
    <col min="11007" max="11007" width="6.5703125" style="237" customWidth="1"/>
    <col min="11008" max="11008" width="72.28515625" style="237" customWidth="1"/>
    <col min="11009" max="11010" width="18.7109375" style="237" customWidth="1"/>
    <col min="11011" max="11012" width="17.5703125" style="237" customWidth="1"/>
    <col min="11013" max="11262" width="11" style="237"/>
    <col min="11263" max="11263" width="6.5703125" style="237" customWidth="1"/>
    <col min="11264" max="11264" width="72.28515625" style="237" customWidth="1"/>
    <col min="11265" max="11266" width="18.7109375" style="237" customWidth="1"/>
    <col min="11267" max="11268" width="17.5703125" style="237" customWidth="1"/>
    <col min="11269" max="11518" width="11" style="237"/>
    <col min="11519" max="11519" width="6.5703125" style="237" customWidth="1"/>
    <col min="11520" max="11520" width="72.28515625" style="237" customWidth="1"/>
    <col min="11521" max="11522" width="18.7109375" style="237" customWidth="1"/>
    <col min="11523" max="11524" width="17.5703125" style="237" customWidth="1"/>
    <col min="11525" max="11774" width="11" style="237"/>
    <col min="11775" max="11775" width="6.5703125" style="237" customWidth="1"/>
    <col min="11776" max="11776" width="72.28515625" style="237" customWidth="1"/>
    <col min="11777" max="11778" width="18.7109375" style="237" customWidth="1"/>
    <col min="11779" max="11780" width="17.5703125" style="237" customWidth="1"/>
    <col min="11781" max="12030" width="11" style="237"/>
    <col min="12031" max="12031" width="6.5703125" style="237" customWidth="1"/>
    <col min="12032" max="12032" width="72.28515625" style="237" customWidth="1"/>
    <col min="12033" max="12034" width="18.7109375" style="237" customWidth="1"/>
    <col min="12035" max="12036" width="17.5703125" style="237" customWidth="1"/>
    <col min="12037" max="12286" width="11" style="237"/>
    <col min="12287" max="12287" width="6.5703125" style="237" customWidth="1"/>
    <col min="12288" max="12288" width="72.28515625" style="237" customWidth="1"/>
    <col min="12289" max="12290" width="18.7109375" style="237" customWidth="1"/>
    <col min="12291" max="12292" width="17.5703125" style="237" customWidth="1"/>
    <col min="12293" max="12542" width="11" style="237"/>
    <col min="12543" max="12543" width="6.5703125" style="237" customWidth="1"/>
    <col min="12544" max="12544" width="72.28515625" style="237" customWidth="1"/>
    <col min="12545" max="12546" width="18.7109375" style="237" customWidth="1"/>
    <col min="12547" max="12548" width="17.5703125" style="237" customWidth="1"/>
    <col min="12549" max="12798" width="11" style="237"/>
    <col min="12799" max="12799" width="6.5703125" style="237" customWidth="1"/>
    <col min="12800" max="12800" width="72.28515625" style="237" customWidth="1"/>
    <col min="12801" max="12802" width="18.7109375" style="237" customWidth="1"/>
    <col min="12803" max="12804" width="17.5703125" style="237" customWidth="1"/>
    <col min="12805" max="13054" width="11" style="237"/>
    <col min="13055" max="13055" width="6.5703125" style="237" customWidth="1"/>
    <col min="13056" max="13056" width="72.28515625" style="237" customWidth="1"/>
    <col min="13057" max="13058" width="18.7109375" style="237" customWidth="1"/>
    <col min="13059" max="13060" width="17.5703125" style="237" customWidth="1"/>
    <col min="13061" max="13310" width="11" style="237"/>
    <col min="13311" max="13311" width="6.5703125" style="237" customWidth="1"/>
    <col min="13312" max="13312" width="72.28515625" style="237" customWidth="1"/>
    <col min="13313" max="13314" width="18.7109375" style="237" customWidth="1"/>
    <col min="13315" max="13316" width="17.5703125" style="237" customWidth="1"/>
    <col min="13317" max="13566" width="11" style="237"/>
    <col min="13567" max="13567" width="6.5703125" style="237" customWidth="1"/>
    <col min="13568" max="13568" width="72.28515625" style="237" customWidth="1"/>
    <col min="13569" max="13570" width="18.7109375" style="237" customWidth="1"/>
    <col min="13571" max="13572" width="17.5703125" style="237" customWidth="1"/>
    <col min="13573" max="13822" width="11" style="237"/>
    <col min="13823" max="13823" width="6.5703125" style="237" customWidth="1"/>
    <col min="13824" max="13824" width="72.28515625" style="237" customWidth="1"/>
    <col min="13825" max="13826" width="18.7109375" style="237" customWidth="1"/>
    <col min="13827" max="13828" width="17.5703125" style="237" customWidth="1"/>
    <col min="13829" max="14078" width="11" style="237"/>
    <col min="14079" max="14079" width="6.5703125" style="237" customWidth="1"/>
    <col min="14080" max="14080" width="72.28515625" style="237" customWidth="1"/>
    <col min="14081" max="14082" width="18.7109375" style="237" customWidth="1"/>
    <col min="14083" max="14084" width="17.5703125" style="237" customWidth="1"/>
    <col min="14085" max="14334" width="11" style="237"/>
    <col min="14335" max="14335" width="6.5703125" style="237" customWidth="1"/>
    <col min="14336" max="14336" width="72.28515625" style="237" customWidth="1"/>
    <col min="14337" max="14338" width="18.7109375" style="237" customWidth="1"/>
    <col min="14339" max="14340" width="17.5703125" style="237" customWidth="1"/>
    <col min="14341" max="14590" width="11" style="237"/>
    <col min="14591" max="14591" width="6.5703125" style="237" customWidth="1"/>
    <col min="14592" max="14592" width="72.28515625" style="237" customWidth="1"/>
    <col min="14593" max="14594" width="18.7109375" style="237" customWidth="1"/>
    <col min="14595" max="14596" width="17.5703125" style="237" customWidth="1"/>
    <col min="14597" max="14846" width="11" style="237"/>
    <col min="14847" max="14847" width="6.5703125" style="237" customWidth="1"/>
    <col min="14848" max="14848" width="72.28515625" style="237" customWidth="1"/>
    <col min="14849" max="14850" width="18.7109375" style="237" customWidth="1"/>
    <col min="14851" max="14852" width="17.5703125" style="237" customWidth="1"/>
    <col min="14853" max="15102" width="11" style="237"/>
    <col min="15103" max="15103" width="6.5703125" style="237" customWidth="1"/>
    <col min="15104" max="15104" width="72.28515625" style="237" customWidth="1"/>
    <col min="15105" max="15106" width="18.7109375" style="237" customWidth="1"/>
    <col min="15107" max="15108" width="17.5703125" style="237" customWidth="1"/>
    <col min="15109" max="15358" width="11" style="237"/>
    <col min="15359" max="15359" width="6.5703125" style="237" customWidth="1"/>
    <col min="15360" max="15360" width="72.28515625" style="237" customWidth="1"/>
    <col min="15361" max="15362" width="18.7109375" style="237" customWidth="1"/>
    <col min="15363" max="15364" width="17.5703125" style="237" customWidth="1"/>
    <col min="15365" max="15614" width="11" style="237"/>
    <col min="15615" max="15615" width="6.5703125" style="237" customWidth="1"/>
    <col min="15616" max="15616" width="72.28515625" style="237" customWidth="1"/>
    <col min="15617" max="15618" width="18.7109375" style="237" customWidth="1"/>
    <col min="15619" max="15620" width="17.5703125" style="237" customWidth="1"/>
    <col min="15621" max="15870" width="11" style="237"/>
    <col min="15871" max="15871" width="6.5703125" style="237" customWidth="1"/>
    <col min="15872" max="15872" width="72.28515625" style="237" customWidth="1"/>
    <col min="15873" max="15874" width="18.7109375" style="237" customWidth="1"/>
    <col min="15875" max="15876" width="17.5703125" style="237" customWidth="1"/>
    <col min="15877" max="16126" width="11" style="237"/>
    <col min="16127" max="16127" width="6.5703125" style="237" customWidth="1"/>
    <col min="16128" max="16128" width="72.28515625" style="237" customWidth="1"/>
    <col min="16129" max="16130" width="18.7109375" style="237" customWidth="1"/>
    <col min="16131" max="16132" width="17.5703125" style="237" customWidth="1"/>
    <col min="16133" max="16384" width="11" style="237"/>
  </cols>
  <sheetData>
    <row r="1" spans="1:7" ht="27.75" hidden="1" customHeight="1">
      <c r="A1" s="380"/>
      <c r="B1" s="380"/>
      <c r="C1" s="308"/>
      <c r="D1" s="264"/>
      <c r="E1" s="361" t="s">
        <v>580</v>
      </c>
      <c r="F1" s="361"/>
    </row>
    <row r="2" spans="1:7" s="265" customFormat="1" ht="19.5" hidden="1" customHeight="1">
      <c r="A2" s="380" t="s">
        <v>542</v>
      </c>
      <c r="B2" s="380"/>
      <c r="C2" s="308"/>
      <c r="D2" s="381" t="s">
        <v>580</v>
      </c>
      <c r="E2" s="381"/>
      <c r="F2" s="381"/>
    </row>
    <row r="3" spans="1:7" s="265" customFormat="1" ht="20.25" hidden="1" customHeight="1">
      <c r="A3" s="380" t="s">
        <v>581</v>
      </c>
      <c r="B3" s="380"/>
      <c r="C3" s="308"/>
      <c r="D3" s="264"/>
      <c r="E3" s="266"/>
      <c r="F3" s="267"/>
    </row>
    <row r="4" spans="1:7" s="265" customFormat="1" ht="33.75" customHeight="1">
      <c r="A4" s="382" t="s">
        <v>639</v>
      </c>
      <c r="B4" s="382"/>
      <c r="C4" s="382"/>
      <c r="D4" s="382"/>
      <c r="E4" s="266"/>
      <c r="F4" s="267"/>
    </row>
    <row r="5" spans="1:7" s="265" customFormat="1" ht="23.25" customHeight="1">
      <c r="A5" s="379" t="s">
        <v>635</v>
      </c>
      <c r="B5" s="379"/>
      <c r="C5" s="379"/>
      <c r="D5" s="379"/>
      <c r="E5" s="379"/>
      <c r="F5" s="379"/>
    </row>
    <row r="6" spans="1:7" s="265" customFormat="1" ht="20.25" customHeight="1">
      <c r="A6" s="383" t="str">
        <f>'Biểu mẫu số 15'!A6:G6</f>
        <v>(Kèm theo Nghị quyết số  85 /NQ-HĐND ngày  24/12/2025 của HĐND xã Phiêng Khoài )</v>
      </c>
      <c r="B6" s="383"/>
      <c r="C6" s="383"/>
      <c r="D6" s="383"/>
      <c r="E6" s="383"/>
      <c r="F6" s="383"/>
    </row>
    <row r="7" spans="1:7" s="265" customFormat="1" ht="28.5" hidden="1" customHeight="1">
      <c r="A7" s="384" t="str">
        <f>'Biểu mẫu số 15'!A7:G7</f>
        <v>(Kèm theo Nghị quyết số         /NQ-HĐND ngày  01/7/2025 của HĐND xã Phiêng Khoài )</v>
      </c>
      <c r="B7" s="384"/>
      <c r="C7" s="384"/>
      <c r="D7" s="384"/>
      <c r="E7" s="384"/>
      <c r="F7" s="384"/>
    </row>
    <row r="8" spans="1:7" s="265" customFormat="1" ht="28.5" hidden="1" customHeight="1">
      <c r="A8" s="384" t="str">
        <f>'[1]Biểu mẫu số 15'!A8:I8</f>
        <v>(Kèm theo Quyết định số: 10/QĐ-UBND ngày  10/01/2022 của UBND xã Chiềng Sàng)</v>
      </c>
      <c r="B8" s="384"/>
      <c r="C8" s="384"/>
      <c r="D8" s="384"/>
      <c r="E8" s="384"/>
      <c r="F8" s="384"/>
    </row>
    <row r="9" spans="1:7" ht="28.5" customHeight="1">
      <c r="A9" s="268"/>
      <c r="B9" s="269"/>
      <c r="C9" s="309"/>
      <c r="D9" s="270"/>
      <c r="E9" s="363" t="s">
        <v>608</v>
      </c>
      <c r="F9" s="363"/>
    </row>
    <row r="10" spans="1:7" ht="21.75" customHeight="1">
      <c r="A10" s="385" t="s">
        <v>547</v>
      </c>
      <c r="B10" s="385" t="s">
        <v>582</v>
      </c>
      <c r="C10" s="387" t="s">
        <v>621</v>
      </c>
      <c r="D10" s="389" t="s">
        <v>636</v>
      </c>
      <c r="E10" s="391" t="s">
        <v>74</v>
      </c>
      <c r="F10" s="392"/>
    </row>
    <row r="11" spans="1:7" ht="29.25" customHeight="1">
      <c r="A11" s="386"/>
      <c r="B11" s="386"/>
      <c r="C11" s="388"/>
      <c r="D11" s="390"/>
      <c r="E11" s="271" t="s">
        <v>75</v>
      </c>
      <c r="F11" s="272" t="s">
        <v>583</v>
      </c>
    </row>
    <row r="12" spans="1:7" s="276" customFormat="1" ht="27" customHeight="1">
      <c r="A12" s="273"/>
      <c r="B12" s="273" t="s">
        <v>17</v>
      </c>
      <c r="C12" s="310" t="e">
        <f>C13+C16+C18+C21+#REF!+#REF!+#REF!+#REF!+#REF!</f>
        <v>#REF!</v>
      </c>
      <c r="D12" s="274">
        <f>D13+D17+D19</f>
        <v>126218000000</v>
      </c>
      <c r="E12" s="274" t="e">
        <f>E13+E16+E18+E21+#REF!+#REF!+#REF!+#REF!+#REF!</f>
        <v>#REF!</v>
      </c>
      <c r="F12" s="275" t="e">
        <f t="shared" ref="F12" si="0">D12/C12*100</f>
        <v>#REF!</v>
      </c>
    </row>
    <row r="13" spans="1:7" s="181" customFormat="1" ht="33.75" customHeight="1">
      <c r="A13" s="317" t="s">
        <v>14</v>
      </c>
      <c r="B13" s="318" t="s">
        <v>18</v>
      </c>
      <c r="C13" s="316">
        <f>SUM(C14:C15)</f>
        <v>195000000</v>
      </c>
      <c r="D13" s="319">
        <f>'Biểu mẫu số 15'!E25</f>
        <v>122249000000</v>
      </c>
      <c r="E13" s="319">
        <v>122249000000</v>
      </c>
      <c r="F13" s="319">
        <f>SUM(F14:F15)</f>
        <v>0</v>
      </c>
      <c r="G13" s="183">
        <f t="shared" ref="G13:G14" si="1">E13/D13*100</f>
        <v>100</v>
      </c>
    </row>
    <row r="14" spans="1:7" s="181" customFormat="1" ht="2.25" hidden="1" customHeight="1">
      <c r="A14" s="166">
        <v>1</v>
      </c>
      <c r="B14" s="220" t="s">
        <v>557</v>
      </c>
      <c r="C14" s="304">
        <v>177040000</v>
      </c>
      <c r="D14" s="179">
        <f>'Biểu mẫu số 15'!E26</f>
        <v>0</v>
      </c>
      <c r="E14" s="162"/>
      <c r="F14" s="192">
        <f t="shared" ref="F14:F20" si="2">E14-D14</f>
        <v>0</v>
      </c>
      <c r="G14" s="205" t="e">
        <f t="shared" si="1"/>
        <v>#DIV/0!</v>
      </c>
    </row>
    <row r="15" spans="1:7" s="181" customFormat="1" ht="2.25" hidden="1" customHeight="1">
      <c r="A15" s="166">
        <v>2</v>
      </c>
      <c r="B15" s="167" t="s">
        <v>558</v>
      </c>
      <c r="C15" s="304">
        <v>17960000</v>
      </c>
      <c r="D15" s="179">
        <f>'Biểu mẫu số 15'!E27</f>
        <v>109000000</v>
      </c>
      <c r="E15" s="162">
        <v>109000000</v>
      </c>
      <c r="F15" s="203">
        <f t="shared" si="2"/>
        <v>0</v>
      </c>
      <c r="G15" s="205">
        <v>0</v>
      </c>
    </row>
    <row r="16" spans="1:7" s="326" customFormat="1" ht="33.75" customHeight="1">
      <c r="A16" s="320"/>
      <c r="B16" s="321" t="s">
        <v>629</v>
      </c>
      <c r="C16" s="322"/>
      <c r="D16" s="327">
        <f>'Biểu mẫu số 15'!E28</f>
        <v>79244000000</v>
      </c>
      <c r="E16" s="323">
        <v>79244000000</v>
      </c>
      <c r="F16" s="324"/>
      <c r="G16" s="325"/>
    </row>
    <row r="17" spans="1:7" s="181" customFormat="1" ht="29.25" customHeight="1">
      <c r="A17" s="317" t="s">
        <v>10</v>
      </c>
      <c r="B17" s="318" t="s">
        <v>630</v>
      </c>
      <c r="C17" s="316">
        <f>C18</f>
        <v>29000000</v>
      </c>
      <c r="D17" s="319">
        <f>'Biểu mẫu số 15'!E29</f>
        <v>1445000000</v>
      </c>
      <c r="E17" s="319">
        <v>1445000000</v>
      </c>
      <c r="F17" s="236">
        <f t="shared" si="2"/>
        <v>0</v>
      </c>
      <c r="G17" s="183">
        <f t="shared" ref="G17:G20" si="3">E17/D17*100</f>
        <v>100</v>
      </c>
    </row>
    <row r="18" spans="1:7" s="181" customFormat="1" ht="2.25" hidden="1" customHeight="1">
      <c r="A18" s="166">
        <v>1</v>
      </c>
      <c r="B18" s="167" t="s">
        <v>560</v>
      </c>
      <c r="C18" s="304">
        <v>29000000</v>
      </c>
      <c r="D18" s="319">
        <f>'Biểu mẫu số 15'!E30</f>
        <v>35000000</v>
      </c>
      <c r="E18" s="162">
        <v>35000000</v>
      </c>
      <c r="F18" s="192">
        <f t="shared" si="2"/>
        <v>0</v>
      </c>
      <c r="G18" s="205">
        <f t="shared" si="3"/>
        <v>100</v>
      </c>
    </row>
    <row r="19" spans="1:7" s="181" customFormat="1" ht="33.75" customHeight="1">
      <c r="A19" s="317" t="s">
        <v>11</v>
      </c>
      <c r="B19" s="318" t="s">
        <v>81</v>
      </c>
      <c r="C19" s="316">
        <f>C20</f>
        <v>24000000</v>
      </c>
      <c r="D19" s="319">
        <f>'Biểu mẫu số 15'!E31</f>
        <v>2524000000</v>
      </c>
      <c r="E19" s="319">
        <v>2524000000</v>
      </c>
      <c r="F19" s="236">
        <f t="shared" si="2"/>
        <v>0</v>
      </c>
      <c r="G19" s="183">
        <f t="shared" si="3"/>
        <v>100</v>
      </c>
    </row>
    <row r="20" spans="1:7" s="181" customFormat="1" ht="33.75" hidden="1" customHeight="1">
      <c r="A20" s="166">
        <v>1</v>
      </c>
      <c r="B20" s="167" t="s">
        <v>562</v>
      </c>
      <c r="C20" s="304">
        <v>24000000</v>
      </c>
      <c r="D20" s="304">
        <f>C20</f>
        <v>24000000</v>
      </c>
      <c r="E20" s="162">
        <v>60000000</v>
      </c>
      <c r="F20" s="203">
        <f t="shared" si="2"/>
        <v>36000000</v>
      </c>
      <c r="G20" s="193">
        <f t="shared" si="3"/>
        <v>250</v>
      </c>
    </row>
    <row r="21" spans="1:7" s="181" customFormat="1" ht="39" hidden="1" customHeight="1">
      <c r="A21" s="166"/>
      <c r="B21" s="167"/>
      <c r="C21" s="304"/>
      <c r="D21" s="305"/>
      <c r="E21" s="162"/>
      <c r="F21" s="203"/>
      <c r="G21" s="205"/>
    </row>
    <row r="22" spans="1:7" s="181" customFormat="1">
      <c r="B22" s="277"/>
      <c r="C22" s="307"/>
      <c r="E22" s="278"/>
      <c r="F22" s="207"/>
    </row>
    <row r="23" spans="1:7">
      <c r="B23" s="277"/>
    </row>
  </sheetData>
  <mergeCells count="16">
    <mergeCell ref="A6:F6"/>
    <mergeCell ref="A7:F7"/>
    <mergeCell ref="A8:F8"/>
    <mergeCell ref="E9:F9"/>
    <mergeCell ref="A10:A11"/>
    <mergeCell ref="B10:B11"/>
    <mergeCell ref="C10:C11"/>
    <mergeCell ref="D10:D11"/>
    <mergeCell ref="E10:F10"/>
    <mergeCell ref="A5:F5"/>
    <mergeCell ref="A1:B1"/>
    <mergeCell ref="E1:F1"/>
    <mergeCell ref="A2:B2"/>
    <mergeCell ref="D2:F2"/>
    <mergeCell ref="A3:B3"/>
    <mergeCell ref="A4:D4"/>
  </mergeCells>
  <pageMargins left="0.19685039370078741" right="0.31496062992125984" top="0.51181102362204722" bottom="0.43307086614173229" header="0.31496062992125984" footer="0.19685039370078741"/>
  <pageSetup paperSize="9" scale="85" orientation="portrait" r:id="rId1"/>
  <headerFooter>
    <oddFoote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77"/>
  <sheetViews>
    <sheetView topLeftCell="A19" workbookViewId="0">
      <selection activeCell="A33" sqref="A33"/>
    </sheetView>
  </sheetViews>
  <sheetFormatPr defaultColWidth="9.140625" defaultRowHeight="15.75"/>
  <cols>
    <col min="1" max="1" width="22.140625" style="21" customWidth="1"/>
    <col min="2" max="2" width="64.7109375" style="19" customWidth="1"/>
    <col min="3" max="3" width="47.7109375" style="19" hidden="1" customWidth="1"/>
    <col min="4" max="16384" width="9.140625" style="19"/>
  </cols>
  <sheetData>
    <row r="1" spans="1:3">
      <c r="A1" s="396" t="s">
        <v>449</v>
      </c>
      <c r="B1" s="396"/>
      <c r="C1" s="396"/>
    </row>
    <row r="2" spans="1:3" ht="38.25" customHeight="1">
      <c r="A2" s="395" t="s">
        <v>450</v>
      </c>
      <c r="B2" s="395"/>
      <c r="C2" s="395"/>
    </row>
    <row r="3" spans="1:3" s="22" customFormat="1">
      <c r="A3" s="5" t="s">
        <v>451</v>
      </c>
      <c r="B3" s="5" t="s">
        <v>2</v>
      </c>
      <c r="C3" s="5" t="s">
        <v>452</v>
      </c>
    </row>
    <row r="4" spans="1:3">
      <c r="A4" s="18" t="s">
        <v>368</v>
      </c>
      <c r="B4" s="18" t="s">
        <v>369</v>
      </c>
      <c r="C4" s="18"/>
    </row>
    <row r="5" spans="1:3">
      <c r="A5" s="20" t="s">
        <v>0</v>
      </c>
      <c r="B5" s="7" t="s">
        <v>370</v>
      </c>
      <c r="C5" s="7" t="s">
        <v>453</v>
      </c>
    </row>
    <row r="6" spans="1:3" ht="31.5">
      <c r="A6" s="20" t="s">
        <v>7</v>
      </c>
      <c r="B6" s="7" t="s">
        <v>371</v>
      </c>
      <c r="C6" s="7" t="s">
        <v>457</v>
      </c>
    </row>
    <row r="7" spans="1:3">
      <c r="A7" s="18" t="s">
        <v>372</v>
      </c>
      <c r="B7" s="18" t="s">
        <v>373</v>
      </c>
      <c r="C7" s="18"/>
    </row>
    <row r="8" spans="1:3" ht="31.5" customHeight="1">
      <c r="A8" s="20" t="s">
        <v>27</v>
      </c>
      <c r="B8" s="7" t="s">
        <v>374</v>
      </c>
      <c r="C8" s="393" t="s">
        <v>454</v>
      </c>
    </row>
    <row r="9" spans="1:3" ht="31.5">
      <c r="A9" s="20" t="s">
        <v>37</v>
      </c>
      <c r="B9" s="7" t="s">
        <v>375</v>
      </c>
      <c r="C9" s="397"/>
    </row>
    <row r="10" spans="1:3" ht="31.5">
      <c r="A10" s="20" t="s">
        <v>48</v>
      </c>
      <c r="B10" s="7" t="s">
        <v>376</v>
      </c>
      <c r="C10" s="397"/>
    </row>
    <row r="11" spans="1:3" ht="47.25">
      <c r="A11" s="20" t="s">
        <v>71</v>
      </c>
      <c r="B11" s="7" t="s">
        <v>377</v>
      </c>
      <c r="C11" s="394"/>
    </row>
    <row r="12" spans="1:3">
      <c r="A12" s="18" t="s">
        <v>378</v>
      </c>
      <c r="B12" s="18" t="s">
        <v>379</v>
      </c>
      <c r="C12" s="18"/>
    </row>
    <row r="13" spans="1:3">
      <c r="A13" s="20" t="s">
        <v>73</v>
      </c>
      <c r="B13" s="7" t="s">
        <v>380</v>
      </c>
      <c r="C13" s="7" t="s">
        <v>456</v>
      </c>
    </row>
    <row r="14" spans="1:3" ht="31.5">
      <c r="A14" s="20" t="s">
        <v>87</v>
      </c>
      <c r="B14" s="7" t="s">
        <v>381</v>
      </c>
      <c r="C14" s="7" t="s">
        <v>467</v>
      </c>
    </row>
    <row r="15" spans="1:3" ht="31.5">
      <c r="A15" s="20" t="s">
        <v>96</v>
      </c>
      <c r="B15" s="7" t="s">
        <v>382</v>
      </c>
      <c r="C15" s="7" t="s">
        <v>456</v>
      </c>
    </row>
    <row r="16" spans="1:3">
      <c r="A16" s="20" t="s">
        <v>98</v>
      </c>
      <c r="B16" s="7" t="s">
        <v>383</v>
      </c>
      <c r="C16" s="7" t="s">
        <v>456</v>
      </c>
    </row>
    <row r="17" spans="1:3" ht="31.5">
      <c r="A17" s="20" t="s">
        <v>99</v>
      </c>
      <c r="B17" s="7" t="s">
        <v>384</v>
      </c>
      <c r="C17" s="7" t="s">
        <v>455</v>
      </c>
    </row>
    <row r="18" spans="1:3">
      <c r="A18" s="18" t="s">
        <v>385</v>
      </c>
      <c r="B18" s="18" t="s">
        <v>386</v>
      </c>
      <c r="C18" s="18"/>
    </row>
    <row r="19" spans="1:3">
      <c r="A19" s="17" t="s">
        <v>387</v>
      </c>
      <c r="B19" s="7" t="s">
        <v>388</v>
      </c>
      <c r="C19" s="393" t="s">
        <v>458</v>
      </c>
    </row>
    <row r="20" spans="1:3">
      <c r="A20" s="20" t="s">
        <v>100</v>
      </c>
      <c r="B20" s="7" t="s">
        <v>389</v>
      </c>
      <c r="C20" s="397"/>
    </row>
    <row r="21" spans="1:3">
      <c r="A21" s="20" t="s">
        <v>109</v>
      </c>
      <c r="B21" s="7" t="s">
        <v>390</v>
      </c>
      <c r="C21" s="397"/>
    </row>
    <row r="22" spans="1:3">
      <c r="A22" s="20" t="s">
        <v>132</v>
      </c>
      <c r="B22" s="7" t="s">
        <v>391</v>
      </c>
      <c r="C22" s="397"/>
    </row>
    <row r="23" spans="1:3">
      <c r="A23" s="17" t="s">
        <v>392</v>
      </c>
      <c r="B23" s="7" t="s">
        <v>393</v>
      </c>
      <c r="C23" s="397"/>
    </row>
    <row r="24" spans="1:3">
      <c r="A24" s="20" t="s">
        <v>145</v>
      </c>
      <c r="B24" s="7" t="s">
        <v>394</v>
      </c>
      <c r="C24" s="397"/>
    </row>
    <row r="25" spans="1:3">
      <c r="A25" s="20" t="s">
        <v>148</v>
      </c>
      <c r="B25" s="7" t="s">
        <v>395</v>
      </c>
      <c r="C25" s="397"/>
    </row>
    <row r="26" spans="1:3">
      <c r="A26" s="20" t="s">
        <v>157</v>
      </c>
      <c r="B26" s="7" t="s">
        <v>396</v>
      </c>
      <c r="C26" s="397"/>
    </row>
    <row r="27" spans="1:3">
      <c r="A27" s="20" t="s">
        <v>160</v>
      </c>
      <c r="B27" s="7" t="s">
        <v>397</v>
      </c>
      <c r="C27" s="394"/>
    </row>
    <row r="28" spans="1:3">
      <c r="A28" s="18" t="s">
        <v>398</v>
      </c>
      <c r="B28" s="18" t="s">
        <v>399</v>
      </c>
      <c r="C28" s="18"/>
    </row>
    <row r="29" spans="1:3" s="24" customFormat="1">
      <c r="A29" s="23" t="s">
        <v>387</v>
      </c>
      <c r="B29" s="6" t="s">
        <v>388</v>
      </c>
      <c r="C29" s="6"/>
    </row>
    <row r="30" spans="1:3" ht="63">
      <c r="A30" s="20" t="s">
        <v>161</v>
      </c>
      <c r="B30" s="7" t="s">
        <v>400</v>
      </c>
      <c r="C30" s="7" t="s">
        <v>468</v>
      </c>
    </row>
    <row r="31" spans="1:3" ht="31.5">
      <c r="A31" s="20" t="s">
        <v>163</v>
      </c>
      <c r="B31" s="7" t="s">
        <v>401</v>
      </c>
      <c r="C31" s="393" t="s">
        <v>463</v>
      </c>
    </row>
    <row r="32" spans="1:3" ht="31.5">
      <c r="A32" s="20" t="s">
        <v>167</v>
      </c>
      <c r="B32" s="7" t="s">
        <v>402</v>
      </c>
      <c r="C32" s="394"/>
    </row>
    <row r="33" spans="1:3" ht="78.75">
      <c r="A33" s="20" t="s">
        <v>168</v>
      </c>
      <c r="B33" s="7" t="s">
        <v>403</v>
      </c>
      <c r="C33" s="7" t="s">
        <v>469</v>
      </c>
    </row>
    <row r="34" spans="1:3" ht="31.5">
      <c r="A34" s="20" t="s">
        <v>171</v>
      </c>
      <c r="B34" s="7" t="s">
        <v>404</v>
      </c>
      <c r="C34" s="7" t="s">
        <v>459</v>
      </c>
    </row>
    <row r="35" spans="1:3" ht="63">
      <c r="A35" s="20" t="s">
        <v>188</v>
      </c>
      <c r="B35" s="7" t="s">
        <v>405</v>
      </c>
      <c r="C35" s="7" t="s">
        <v>470</v>
      </c>
    </row>
    <row r="36" spans="1:3" ht="63">
      <c r="A36" s="20" t="s">
        <v>190</v>
      </c>
      <c r="B36" s="7" t="s">
        <v>406</v>
      </c>
      <c r="C36" s="7" t="s">
        <v>471</v>
      </c>
    </row>
    <row r="37" spans="1:3" ht="47.25">
      <c r="A37" s="20" t="s">
        <v>194</v>
      </c>
      <c r="B37" s="7" t="s">
        <v>407</v>
      </c>
      <c r="C37" s="7" t="s">
        <v>472</v>
      </c>
    </row>
    <row r="38" spans="1:3" ht="31.5">
      <c r="A38" s="20" t="s">
        <v>195</v>
      </c>
      <c r="B38" s="7" t="s">
        <v>408</v>
      </c>
      <c r="C38" s="7" t="s">
        <v>466</v>
      </c>
    </row>
    <row r="39" spans="1:3" ht="31.5">
      <c r="A39" s="20" t="s">
        <v>199</v>
      </c>
      <c r="B39" s="7" t="s">
        <v>409</v>
      </c>
      <c r="C39" s="7" t="s">
        <v>465</v>
      </c>
    </row>
    <row r="40" spans="1:3" ht="31.5">
      <c r="A40" s="20" t="s">
        <v>209</v>
      </c>
      <c r="B40" s="7" t="s">
        <v>410</v>
      </c>
      <c r="C40" s="7" t="s">
        <v>464</v>
      </c>
    </row>
    <row r="41" spans="1:3" s="24" customFormat="1">
      <c r="A41" s="23" t="s">
        <v>392</v>
      </c>
      <c r="B41" s="6" t="s">
        <v>411</v>
      </c>
      <c r="C41" s="6"/>
    </row>
    <row r="42" spans="1:3" ht="63">
      <c r="A42" s="20" t="s">
        <v>218</v>
      </c>
      <c r="B42" s="7" t="s">
        <v>412</v>
      </c>
      <c r="C42" s="7" t="s">
        <v>468</v>
      </c>
    </row>
    <row r="43" spans="1:3" ht="25.5" customHeight="1">
      <c r="A43" s="20" t="s">
        <v>220</v>
      </c>
      <c r="B43" s="7" t="s">
        <v>413</v>
      </c>
      <c r="C43" s="393" t="s">
        <v>463</v>
      </c>
    </row>
    <row r="44" spans="1:3" ht="31.5">
      <c r="A44" s="20" t="s">
        <v>222</v>
      </c>
      <c r="B44" s="7" t="s">
        <v>414</v>
      </c>
      <c r="C44" s="394"/>
    </row>
    <row r="45" spans="1:3" ht="78.75">
      <c r="A45" s="20" t="s">
        <v>223</v>
      </c>
      <c r="B45" s="7" t="s">
        <v>415</v>
      </c>
      <c r="C45" s="7" t="s">
        <v>469</v>
      </c>
    </row>
    <row r="46" spans="1:3" ht="31.5">
      <c r="A46" s="20" t="s">
        <v>226</v>
      </c>
      <c r="B46" s="7" t="s">
        <v>416</v>
      </c>
      <c r="C46" s="7" t="s">
        <v>459</v>
      </c>
    </row>
    <row r="47" spans="1:3" ht="63">
      <c r="A47" s="20" t="s">
        <v>229</v>
      </c>
      <c r="B47" s="7" t="s">
        <v>417</v>
      </c>
      <c r="C47" s="7" t="s">
        <v>470</v>
      </c>
    </row>
    <row r="48" spans="1:3" ht="63">
      <c r="A48" s="20" t="s">
        <v>230</v>
      </c>
      <c r="B48" s="7" t="s">
        <v>418</v>
      </c>
      <c r="C48" s="7" t="s">
        <v>471</v>
      </c>
    </row>
    <row r="49" spans="1:3" ht="47.25">
      <c r="A49" s="20" t="s">
        <v>231</v>
      </c>
      <c r="B49" s="7" t="s">
        <v>419</v>
      </c>
      <c r="C49" s="7" t="s">
        <v>472</v>
      </c>
    </row>
    <row r="50" spans="1:3" ht="63">
      <c r="A50" s="20" t="s">
        <v>232</v>
      </c>
      <c r="B50" s="7" t="s">
        <v>420</v>
      </c>
      <c r="C50" s="7" t="s">
        <v>471</v>
      </c>
    </row>
    <row r="51" spans="1:3" ht="31.5">
      <c r="A51" s="20" t="s">
        <v>233</v>
      </c>
      <c r="B51" s="7" t="s">
        <v>421</v>
      </c>
      <c r="C51" s="7" t="s">
        <v>473</v>
      </c>
    </row>
    <row r="52" spans="1:3" ht="31.5">
      <c r="A52" s="20" t="s">
        <v>234</v>
      </c>
      <c r="B52" s="7" t="s">
        <v>422</v>
      </c>
      <c r="C52" s="7" t="s">
        <v>474</v>
      </c>
    </row>
    <row r="53" spans="1:3" ht="31.5">
      <c r="A53" s="20" t="s">
        <v>235</v>
      </c>
      <c r="B53" s="7" t="s">
        <v>423</v>
      </c>
      <c r="C53" s="7" t="s">
        <v>473</v>
      </c>
    </row>
    <row r="54" spans="1:3" ht="47.25">
      <c r="A54" s="20" t="s">
        <v>236</v>
      </c>
      <c r="B54" s="7" t="s">
        <v>424</v>
      </c>
      <c r="C54" s="7" t="s">
        <v>475</v>
      </c>
    </row>
    <row r="55" spans="1:3" ht="47.25">
      <c r="A55" s="20" t="s">
        <v>237</v>
      </c>
      <c r="B55" s="7" t="s">
        <v>425</v>
      </c>
      <c r="C55" s="7" t="s">
        <v>475</v>
      </c>
    </row>
    <row r="56" spans="1:3" ht="47.25">
      <c r="A56" s="20" t="s">
        <v>238</v>
      </c>
      <c r="B56" s="7" t="s">
        <v>426</v>
      </c>
      <c r="C56" s="7" t="s">
        <v>475</v>
      </c>
    </row>
    <row r="57" spans="1:3" ht="31.5">
      <c r="A57" s="20" t="s">
        <v>239</v>
      </c>
      <c r="B57" s="7" t="s">
        <v>427</v>
      </c>
      <c r="C57" s="7" t="s">
        <v>465</v>
      </c>
    </row>
    <row r="58" spans="1:3" ht="47.25">
      <c r="A58" s="20" t="s">
        <v>240</v>
      </c>
      <c r="B58" s="7" t="s">
        <v>428</v>
      </c>
      <c r="C58" s="7" t="s">
        <v>475</v>
      </c>
    </row>
    <row r="59" spans="1:3" ht="31.5">
      <c r="A59" s="20" t="s">
        <v>241</v>
      </c>
      <c r="B59" s="7" t="s">
        <v>429</v>
      </c>
      <c r="C59" s="7" t="s">
        <v>464</v>
      </c>
    </row>
    <row r="60" spans="1:3">
      <c r="A60" s="18" t="s">
        <v>430</v>
      </c>
      <c r="B60" s="18" t="s">
        <v>431</v>
      </c>
      <c r="C60" s="18"/>
    </row>
    <row r="61" spans="1:3" ht="31.5">
      <c r="A61" s="20" t="s">
        <v>242</v>
      </c>
      <c r="B61" s="7" t="s">
        <v>432</v>
      </c>
      <c r="C61" s="7" t="s">
        <v>473</v>
      </c>
    </row>
    <row r="62" spans="1:3" ht="31.5">
      <c r="A62" s="20" t="s">
        <v>243</v>
      </c>
      <c r="B62" s="7" t="s">
        <v>433</v>
      </c>
      <c r="C62" s="7" t="s">
        <v>473</v>
      </c>
    </row>
    <row r="63" spans="1:3" ht="31.5">
      <c r="A63" s="20" t="s">
        <v>244</v>
      </c>
      <c r="B63" s="7" t="s">
        <v>434</v>
      </c>
      <c r="C63" s="7" t="s">
        <v>474</v>
      </c>
    </row>
    <row r="64" spans="1:3" ht="47.25">
      <c r="A64" s="20" t="s">
        <v>245</v>
      </c>
      <c r="B64" s="7" t="s">
        <v>435</v>
      </c>
      <c r="C64" s="7" t="s">
        <v>475</v>
      </c>
    </row>
    <row r="65" spans="1:3" ht="47.25">
      <c r="A65" s="20" t="s">
        <v>246</v>
      </c>
      <c r="B65" s="7" t="s">
        <v>436</v>
      </c>
      <c r="C65" s="7" t="s">
        <v>475</v>
      </c>
    </row>
    <row r="66" spans="1:3" ht="47.25">
      <c r="A66" s="20" t="s">
        <v>247</v>
      </c>
      <c r="B66" s="7" t="s">
        <v>437</v>
      </c>
      <c r="C66" s="7" t="s">
        <v>475</v>
      </c>
    </row>
    <row r="67" spans="1:3" ht="31.5">
      <c r="A67" s="20" t="s">
        <v>248</v>
      </c>
      <c r="B67" s="7" t="s">
        <v>438</v>
      </c>
      <c r="C67" s="7" t="s">
        <v>464</v>
      </c>
    </row>
    <row r="68" spans="1:3" ht="47.25">
      <c r="A68" s="20" t="s">
        <v>291</v>
      </c>
      <c r="B68" s="7" t="s">
        <v>439</v>
      </c>
      <c r="C68" s="7" t="s">
        <v>476</v>
      </c>
    </row>
    <row r="69" spans="1:3" ht="31.5">
      <c r="A69" s="20" t="s">
        <v>295</v>
      </c>
      <c r="B69" s="7" t="s">
        <v>440</v>
      </c>
      <c r="C69" s="7" t="s">
        <v>464</v>
      </c>
    </row>
    <row r="70" spans="1:3" ht="31.5">
      <c r="A70" s="20" t="s">
        <v>298</v>
      </c>
      <c r="B70" s="7" t="s">
        <v>441</v>
      </c>
      <c r="C70" s="7" t="s">
        <v>464</v>
      </c>
    </row>
    <row r="71" spans="1:3" ht="47.25">
      <c r="A71" s="20" t="s">
        <v>310</v>
      </c>
      <c r="B71" s="7" t="s">
        <v>442</v>
      </c>
      <c r="C71" s="7" t="s">
        <v>475</v>
      </c>
    </row>
    <row r="72" spans="1:3" ht="47.25">
      <c r="A72" s="20" t="s">
        <v>320</v>
      </c>
      <c r="B72" s="7" t="s">
        <v>443</v>
      </c>
      <c r="C72" s="7" t="s">
        <v>475</v>
      </c>
    </row>
    <row r="73" spans="1:3" ht="31.5">
      <c r="A73" s="20" t="s">
        <v>338</v>
      </c>
      <c r="B73" s="7" t="s">
        <v>444</v>
      </c>
      <c r="C73" s="7" t="s">
        <v>473</v>
      </c>
    </row>
    <row r="74" spans="1:3" ht="47.25">
      <c r="A74" s="20" t="s">
        <v>343</v>
      </c>
      <c r="B74" s="7" t="s">
        <v>445</v>
      </c>
      <c r="C74" s="7" t="s">
        <v>475</v>
      </c>
    </row>
    <row r="75" spans="1:3" ht="63">
      <c r="A75" s="20" t="s">
        <v>350</v>
      </c>
      <c r="B75" s="7" t="s">
        <v>446</v>
      </c>
      <c r="C75" s="7" t="s">
        <v>462</v>
      </c>
    </row>
    <row r="76" spans="1:3" ht="47.25">
      <c r="A76" s="20" t="s">
        <v>358</v>
      </c>
      <c r="B76" s="7" t="s">
        <v>447</v>
      </c>
      <c r="C76" s="7" t="s">
        <v>460</v>
      </c>
    </row>
    <row r="77" spans="1:3" ht="31.5">
      <c r="A77" s="20" t="s">
        <v>365</v>
      </c>
      <c r="B77" s="7" t="s">
        <v>448</v>
      </c>
      <c r="C77" s="7" t="s">
        <v>461</v>
      </c>
    </row>
  </sheetData>
  <mergeCells count="6">
    <mergeCell ref="C43:C44"/>
    <mergeCell ref="A2:C2"/>
    <mergeCell ref="A1:C1"/>
    <mergeCell ref="C8:C11"/>
    <mergeCell ref="C19:C27"/>
    <mergeCell ref="C31:C32"/>
  </mergeCells>
  <hyperlinks>
    <hyperlink ref="A5" location="'01'!A1" display="Biểu mẫu số 01" xr:uid="{00000000-0004-0000-0800-000000000000}"/>
    <hyperlink ref="A6" location="'02'!A1" display="Biểu mẫu số 02" xr:uid="{00000000-0004-0000-0800-000001000000}"/>
    <hyperlink ref="A8" location="'03'!A1" display="Biểu mẫu số 03" xr:uid="{00000000-0004-0000-0800-000002000000}"/>
    <hyperlink ref="A9" location="'04'!A1" display="Biểu mẫu số 04" xr:uid="{00000000-0004-0000-0800-000003000000}"/>
    <hyperlink ref="A10" location="'05'!A1" display="Biểu mẫu số 05" xr:uid="{00000000-0004-0000-0800-000004000000}"/>
    <hyperlink ref="A11" location="'06'!A1" display="Biểu mẫu số 06" xr:uid="{00000000-0004-0000-0800-000005000000}"/>
    <hyperlink ref="A13" location="'07'!A1" display="Biểu mẫu số 07" xr:uid="{00000000-0004-0000-0800-000006000000}"/>
    <hyperlink ref="A14" location="'08'!A1" display="Biểu mẫu số 08" xr:uid="{00000000-0004-0000-0800-000007000000}"/>
    <hyperlink ref="A15" location="'09'!A1" display="Biểu mẫu số 09" xr:uid="{00000000-0004-0000-0800-000008000000}"/>
    <hyperlink ref="A16" location="'10'!A1" display="Biểu mẫu số 10" xr:uid="{00000000-0004-0000-0800-000009000000}"/>
    <hyperlink ref="A17" location="'11'!A1" display="Biểu mẫu số 11" xr:uid="{00000000-0004-0000-0800-00000A000000}"/>
    <hyperlink ref="A20" location="'12'!A1" display="Biểu mẫu số 12" xr:uid="{00000000-0004-0000-0800-00000B000000}"/>
    <hyperlink ref="A21" location="'13'!A1" display="Biểu mẫu số 13" xr:uid="{00000000-0004-0000-0800-00000C000000}"/>
    <hyperlink ref="A22" location="'14'!A1" display="Biểu mẫu số 14" xr:uid="{00000000-0004-0000-0800-00000D000000}"/>
    <hyperlink ref="A24" location="'15'!A1" display="Biểu mẫu số 15" xr:uid="{00000000-0004-0000-0800-00000E000000}"/>
    <hyperlink ref="A25" location="'16'!A1" display="Biểu mẫu số 16" xr:uid="{00000000-0004-0000-0800-00000F000000}"/>
    <hyperlink ref="A26" location="'17'!A1" display="Biểu mẫu số 17" xr:uid="{00000000-0004-0000-0800-000010000000}"/>
    <hyperlink ref="A27" location="'18'!A1" display="Biểu mẫu số 18" xr:uid="{00000000-0004-0000-0800-000011000000}"/>
    <hyperlink ref="A30" location="'19'!A1" display="Biểu mẫu số 19" xr:uid="{00000000-0004-0000-0800-000012000000}"/>
    <hyperlink ref="A31" location="'20'!A1" display="Biểu mẫu số 20" xr:uid="{00000000-0004-0000-0800-000013000000}"/>
    <hyperlink ref="A32" location="'21'!A1" display="Biểu mẫu số 21" xr:uid="{00000000-0004-0000-0800-000014000000}"/>
    <hyperlink ref="A33" location="'22'!A1" display="Biểu mẫu số 22" xr:uid="{00000000-0004-0000-0800-000015000000}"/>
    <hyperlink ref="A34" location="'23'!A1" display="Biểu mẫu số 23" xr:uid="{00000000-0004-0000-0800-000016000000}"/>
    <hyperlink ref="A35" location="'24'!A1" display="Biểu mẫu số 24" xr:uid="{00000000-0004-0000-0800-000017000000}"/>
    <hyperlink ref="A36" location="'25'!A1" display="Biểu mẫu số 25" xr:uid="{00000000-0004-0000-0800-000018000000}"/>
    <hyperlink ref="A37" location="'26'!A1" display="Biểu mẫu số 26" xr:uid="{00000000-0004-0000-0800-000019000000}"/>
    <hyperlink ref="A38" location="'27'!A1" display="Biểu mẫu số 27" xr:uid="{00000000-0004-0000-0800-00001A000000}"/>
    <hyperlink ref="A39" location="'28'!A1" display="Biểu mẫu số 28" xr:uid="{00000000-0004-0000-0800-00001B000000}"/>
    <hyperlink ref="A40" location="'29'!A1" display="Biểu mẫu số 29" xr:uid="{00000000-0004-0000-0800-00001C000000}"/>
    <hyperlink ref="A42" location="'30'!A1" display="Biểu mẫu số 30" xr:uid="{00000000-0004-0000-0800-00001D000000}"/>
    <hyperlink ref="A43" location="'31'!A1" display="Biểu mẫu số 31" xr:uid="{00000000-0004-0000-0800-00001E000000}"/>
    <hyperlink ref="A44" location="'32'!A1" display="Biểu mẫu số 32" xr:uid="{00000000-0004-0000-0800-00001F000000}"/>
    <hyperlink ref="A45" location="'33'!A1" display="Biểu mẫu số 33" xr:uid="{00000000-0004-0000-0800-000020000000}"/>
    <hyperlink ref="A46" location="'34'!A1" display="Biểu mẫu số 34" xr:uid="{00000000-0004-0000-0800-000021000000}"/>
    <hyperlink ref="A47" location="'35'!A1" display="Biểu mẫu số 35" xr:uid="{00000000-0004-0000-0800-000022000000}"/>
    <hyperlink ref="A48" location="'36'!A1" display="Biểu mẫu số 36" xr:uid="{00000000-0004-0000-0800-000023000000}"/>
    <hyperlink ref="A49" location="'37'!A1" display="Biểu mẫu số 37" xr:uid="{00000000-0004-0000-0800-000024000000}"/>
    <hyperlink ref="A50" location="'38'!A1" display="Biểu mẫu số 38" xr:uid="{00000000-0004-0000-0800-000025000000}"/>
    <hyperlink ref="A51" location="'39'!A1" display="Biểu mẫu số 39" xr:uid="{00000000-0004-0000-0800-000026000000}"/>
    <hyperlink ref="A52" location="'40'!A1" display="Biểu mẫu số 40" xr:uid="{00000000-0004-0000-0800-000027000000}"/>
    <hyperlink ref="A53" location="'41'!A1" display="Biểu mẫu số 41" xr:uid="{00000000-0004-0000-0800-000028000000}"/>
    <hyperlink ref="A54" location="'42'!A1" display="Biểu mẫu số 42" xr:uid="{00000000-0004-0000-0800-000029000000}"/>
    <hyperlink ref="A55" location="'43'!A1" display="Biểu mẫu số 43" xr:uid="{00000000-0004-0000-0800-00002A000000}"/>
    <hyperlink ref="A56" location="'44'!A1" display="Biểu mẫu số 44" xr:uid="{00000000-0004-0000-0800-00002B000000}"/>
    <hyperlink ref="A57" location="'45'!A1" display="Biểu mẫu số 45" xr:uid="{00000000-0004-0000-0800-00002C000000}"/>
    <hyperlink ref="A58" location="'46'!A1" display="Biểu mẫu số 46" xr:uid="{00000000-0004-0000-0800-00002D000000}"/>
    <hyperlink ref="A59" location="'47'!A1" display="Biểu mẫu số 47" xr:uid="{00000000-0004-0000-0800-00002E000000}"/>
    <hyperlink ref="A61" location="'48'!A1" display="Biểu mẫu số 48" xr:uid="{00000000-0004-0000-0800-00002F000000}"/>
    <hyperlink ref="A62" location="'49'!A1" display="Biểu mẫu số 49" xr:uid="{00000000-0004-0000-0800-000030000000}"/>
    <hyperlink ref="A63" location="'50'!A1" display="Biểu mẫu số 50" xr:uid="{00000000-0004-0000-0800-000031000000}"/>
    <hyperlink ref="A64" location="'51'!A1" display="Biểu mẫu số 51" xr:uid="{00000000-0004-0000-0800-000032000000}"/>
    <hyperlink ref="A65" location="'52'!A1" display="Biểu mẫu số 52" xr:uid="{00000000-0004-0000-0800-000033000000}"/>
    <hyperlink ref="A66" location="'53'!A1" display="Biểu mẫu số 53" xr:uid="{00000000-0004-0000-0800-000034000000}"/>
    <hyperlink ref="A67" location="'54'!A1" display="Biểu mẫu số 54" xr:uid="{00000000-0004-0000-0800-000035000000}"/>
    <hyperlink ref="A68" location="'55'!A1" display="Biểu mẫu số 55" xr:uid="{00000000-0004-0000-0800-000036000000}"/>
    <hyperlink ref="A69" location="'56'!A1" display="Biểu mẫu số 56" xr:uid="{00000000-0004-0000-0800-000037000000}"/>
    <hyperlink ref="A70" location="'57'!A1" display="Biểu mẫu số 57" xr:uid="{00000000-0004-0000-0800-000038000000}"/>
    <hyperlink ref="A71" location="'58'!A1" display="Biểu mẫu số 58" xr:uid="{00000000-0004-0000-0800-000039000000}"/>
    <hyperlink ref="A72" location="'59'!A1" display="Biểu mẫu số 59" xr:uid="{00000000-0004-0000-0800-00003A000000}"/>
    <hyperlink ref="A73" location="'60'!A1" display="Biểu mẫu số 60" xr:uid="{00000000-0004-0000-0800-00003B000000}"/>
    <hyperlink ref="A74" location="'61'!A1" display="Biểu mẫu số 61" xr:uid="{00000000-0004-0000-0800-00003C000000}"/>
    <hyperlink ref="A75" location="'62'!A1" display="Biểu mẫu số 62" xr:uid="{00000000-0004-0000-0800-00003D000000}"/>
    <hyperlink ref="A76" location="'63'!A1" display="Biểu mẫu số 63" xr:uid="{00000000-0004-0000-0800-00003E000000}"/>
    <hyperlink ref="A77" location="'64'!A1" display="Biểu mẫu số 64" xr:uid="{00000000-0004-0000-0800-00003F000000}"/>
  </hyperlink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34</vt:i4>
      </vt:variant>
    </vt:vector>
  </HeadingPairs>
  <TitlesOfParts>
    <vt:vector size="57" baseType="lpstr">
      <vt:lpstr>PLTH</vt:lpstr>
      <vt:lpstr>12</vt:lpstr>
      <vt:lpstr>13</vt:lpstr>
      <vt:lpstr>14</vt:lpstr>
      <vt:lpstr>Biểu mẫu số 15</vt:lpstr>
      <vt:lpstr>Biểu mẫu số 16.</vt:lpstr>
      <vt:lpstr>Biểu số 17</vt:lpstr>
      <vt:lpstr>PL tong hop</vt:lpstr>
      <vt:lpstr>48</vt:lpstr>
      <vt:lpstr>50</vt:lpstr>
      <vt:lpstr>51</vt:lpstr>
      <vt:lpstr>52</vt:lpstr>
      <vt:lpstr>55</vt:lpstr>
      <vt:lpstr>56</vt:lpstr>
      <vt:lpstr>57</vt:lpstr>
      <vt:lpstr>58</vt:lpstr>
      <vt:lpstr>59</vt:lpstr>
      <vt:lpstr>60</vt:lpstr>
      <vt:lpstr>61</vt:lpstr>
      <vt:lpstr>62</vt:lpstr>
      <vt:lpstr>63</vt:lpstr>
      <vt:lpstr>64</vt:lpstr>
      <vt:lpstr>Phụ lục</vt:lpstr>
      <vt:lpstr>'PL tong hop'!chuong_phuluc_1_name</vt:lpstr>
      <vt:lpstr>'48'!chuong_phuluc_48</vt:lpstr>
      <vt:lpstr>'48'!chuong_phuluc_48_name</vt:lpstr>
      <vt:lpstr>'50'!chuong_phuluc_50</vt:lpstr>
      <vt:lpstr>'50'!chuong_phuluc_50_name</vt:lpstr>
      <vt:lpstr>'51'!chuong_phuluc_51</vt:lpstr>
      <vt:lpstr>'51'!chuong_phuluc_51_name</vt:lpstr>
      <vt:lpstr>'52'!chuong_phuluc_52</vt:lpstr>
      <vt:lpstr>'52'!chuong_phuluc_52_name</vt:lpstr>
      <vt:lpstr>'55'!chuong_phuluc_55</vt:lpstr>
      <vt:lpstr>'55'!chuong_phuluc_55_name</vt:lpstr>
      <vt:lpstr>'56'!chuong_phuluc_56</vt:lpstr>
      <vt:lpstr>'56'!chuong_phuluc_56_name</vt:lpstr>
      <vt:lpstr>'57'!chuong_phuluc_57</vt:lpstr>
      <vt:lpstr>'57'!chuong_phuluc_57_name</vt:lpstr>
      <vt:lpstr>'58'!chuong_phuluc_58</vt:lpstr>
      <vt:lpstr>'58'!chuong_phuluc_58_name</vt:lpstr>
      <vt:lpstr>'59'!chuong_phuluc_59_name</vt:lpstr>
      <vt:lpstr>'60'!chuong_phuluc_60</vt:lpstr>
      <vt:lpstr>'60'!chuong_phuluc_60_name</vt:lpstr>
      <vt:lpstr>'61'!chuong_phuluc_61</vt:lpstr>
      <vt:lpstr>'61'!chuong_phuluc_61_name</vt:lpstr>
      <vt:lpstr>'62'!chuong_phuluc_62_name</vt:lpstr>
      <vt:lpstr>'63'!chuong_phuluc_63</vt:lpstr>
      <vt:lpstr>'63'!chuong_phuluc_63_name</vt:lpstr>
      <vt:lpstr>'64'!chuong_phuluc_64</vt:lpstr>
      <vt:lpstr>'64'!chuong_phuluc_64_name</vt:lpstr>
      <vt:lpstr>'Biểu mẫu số 15'!Print_Area</vt:lpstr>
      <vt:lpstr>'13'!Print_Titles</vt:lpstr>
      <vt:lpstr>'14'!Print_Titles</vt:lpstr>
      <vt:lpstr>'Biểu mẫu số 15'!Print_Titles</vt:lpstr>
      <vt:lpstr>'Biểu mẫu số 16.'!Print_Titles</vt:lpstr>
      <vt:lpstr>'Biểu số 17'!Print_Titles</vt:lpstr>
      <vt:lpstr>PLTH!Print_Titles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dc:creator>
  <cp:lastModifiedBy>Administrator</cp:lastModifiedBy>
  <cp:lastPrinted>2025-12-17T01:54:36Z</cp:lastPrinted>
  <dcterms:created xsi:type="dcterms:W3CDTF">2017-04-26T02:19:00Z</dcterms:created>
  <dcterms:modified xsi:type="dcterms:W3CDTF">2026-01-06T01:33:24Z</dcterms:modified>
</cp:coreProperties>
</file>